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</sheets>
  <definedNames>
    <definedName name="_xlnm.Print_Area" localSheetId="0">'Agencias'!$A$1:$O$177</definedName>
  </definedNames>
  <calcPr fullCalcOnLoad="1"/>
</workbook>
</file>

<file path=xl/sharedStrings.xml><?xml version="1.0" encoding="utf-8"?>
<sst xmlns="http://schemas.openxmlformats.org/spreadsheetml/2006/main" count="96" uniqueCount="28">
  <si>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</si>
  <si>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</si>
  <si>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</si>
  <si>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</si>
  <si>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</si>
  <si>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</si>
  <si>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</si>
  <si>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</si>
  <si>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</si>
  <si>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</si>
  <si>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</si>
  <si>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</si>
  <si>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</si>
  <si>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</si>
  <si>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</si>
  <si>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</si>
  <si>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</si>
  <si>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</si>
  <si>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Diferencia Mes anterior</t>
  </si>
  <si>
    <t>OFICINA</t>
  </si>
  <si>
    <t>descenso %</t>
  </si>
  <si>
    <t>descenso absoluto</t>
  </si>
  <si>
    <t>Jerarquía</t>
  </si>
  <si>
    <t>INF 03/2017</t>
  </si>
  <si>
    <t>(Enero 2016 -Enero 2017)</t>
  </si>
  <si>
    <t>(Enero 2016 - Enero 2017)</t>
  </si>
  <si>
    <t>Diferencia 2016-2017</t>
  </si>
  <si>
    <t>(Enero 2016- Enero 2017)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</si>
</sst>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2"/>
    </font>
    <font>
      <sz val="6.3"/>
      <color indexed="8"/>
      <name val="Arial"/>
      <family val="2"/>
    </font>
    <font>
      <sz val="6.1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6" fillId="34" borderId="11" xfId="0" applyFont="1" applyFill="1" applyBorder="1" applyAlignment="1">
      <alignment/>
    </xf>
    <xf numFmtId="17" fontId="15" fillId="34" borderId="13" xfId="0" applyNumberFormat="1" applyFont="1" applyFill="1" applyBorder="1" applyAlignment="1">
      <alignment horizontal="center"/>
    </xf>
    <xf numFmtId="17" fontId="21" fillId="34" borderId="11" xfId="0" applyNumberFormat="1" applyFont="1" applyFill="1" applyBorder="1" applyAlignment="1">
      <alignment horizontal="center" wrapText="1"/>
    </xf>
    <xf numFmtId="17" fontId="22" fillId="34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" fontId="17" fillId="0" borderId="11" xfId="54" applyNumberFormat="1" applyFont="1" applyFill="1" applyBorder="1" applyAlignment="1">
      <alignment/>
    </xf>
    <xf numFmtId="4" fontId="16" fillId="34" borderId="11" xfId="0" applyNumberFormat="1" applyFont="1" applyFill="1" applyBorder="1" applyAlignment="1">
      <alignment/>
    </xf>
    <xf numFmtId="165" fontId="16" fillId="34" borderId="11" xfId="54" applyNumberFormat="1" applyFont="1" applyFill="1" applyBorder="1" applyAlignment="1">
      <alignment/>
    </xf>
    <xf numFmtId="3" fontId="14" fillId="0" borderId="0" xfId="0" applyNumberFormat="1" applyFont="1" applyAlignment="1">
      <alignment horizontal="left"/>
    </xf>
    <xf numFmtId="4" fontId="19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3" fillId="0" borderId="11" xfId="54" applyNumberFormat="1" applyFont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 vertical="top" wrapText="1"/>
    </xf>
    <xf numFmtId="10" fontId="0" fillId="0" borderId="19" xfId="0" applyNumberFormat="1" applyFill="1" applyBorder="1" applyAlignment="1">
      <alignment vertical="top" wrapText="1"/>
    </xf>
    <xf numFmtId="10" fontId="0" fillId="0" borderId="20" xfId="0" applyNumberFormat="1" applyFill="1" applyBorder="1" applyAlignment="1">
      <alignment vertical="top" wrapText="1"/>
    </xf>
    <xf numFmtId="10" fontId="0" fillId="0" borderId="21" xfId="0" applyNumberForma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10" fontId="0" fillId="0" borderId="15" xfId="0" applyNumberFormat="1" applyFill="1" applyBorder="1" applyAlignment="1">
      <alignment vertical="top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0" fontId="16" fillId="34" borderId="11" xfId="54" applyNumberFormat="1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10" fontId="19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3" fontId="17" fillId="33" borderId="11" xfId="0" applyNumberFormat="1" applyFont="1" applyFill="1" applyBorder="1" applyAlignment="1">
      <alignment horizontal="center" vertical="center"/>
    </xf>
    <xf numFmtId="10" fontId="17" fillId="0" borderId="11" xfId="54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(Enero 2016 - Enero 2017)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8225"/>
          <c:w val="0.874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Agencias!$B$37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Agencias!$B$38:$B$48</c:f>
              <c:numCache/>
            </c:numRef>
          </c:val>
        </c:ser>
        <c:ser>
          <c:idx val="1"/>
          <c:order val="1"/>
          <c:tx>
            <c:strRef>
              <c:f>Agencias!$B$51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Agencias!$B$52:$B$62</c:f>
              <c:numCache/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6475"/>
          <c:w val="0.097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Enero 2016 - Enero 2017</a:t>
            </a:r>
          </a:p>
        </c:rich>
      </c:tx>
      <c:layout>
        <c:manualLayout>
          <c:xMode val="factor"/>
          <c:yMode val="factor"/>
          <c:x val="-0.02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75"/>
          <c:w val="0.84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Agencias!$B$88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Agencias!$B$89:$B$99</c:f>
              <c:numCache/>
            </c:numRef>
          </c:val>
        </c:ser>
        <c:ser>
          <c:idx val="1"/>
          <c:order val="1"/>
          <c:tx>
            <c:strRef>
              <c:f>Agencias!$B$102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Agencias!$B$103:$B$113</c:f>
              <c:numCache/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645"/>
          <c:w val="0.1147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según Agencias. 
Enero 2016-Enero 2017</a:t>
            </a:r>
          </a:p>
        </c:rich>
      </c:tx>
      <c:layout>
        <c:manualLayout>
          <c:xMode val="factor"/>
          <c:yMode val="factor"/>
          <c:x val="-0.01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75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Agencias!$A$52:$A$63</c:f>
              <c:strCache/>
            </c:strRef>
          </c:cat>
          <c:val>
            <c:numRef>
              <c:f>Agencias!$O$52:$O$62</c:f>
              <c:numCache/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0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(Diciembre 2016-Enero 2017)</a:t>
            </a:r>
          </a:p>
        </c:rich>
      </c:tx>
      <c:layout>
        <c:manualLayout>
          <c:xMode val="factor"/>
          <c:yMode val="factor"/>
          <c:x val="-0.024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875"/>
          <c:w val="0.8297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Agencias!$B$116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Agencias!$B$117:$B$127</c:f>
              <c:numCache/>
            </c:numRef>
          </c:val>
        </c:ser>
        <c:ser>
          <c:idx val="1"/>
          <c:order val="1"/>
          <c:tx>
            <c:strRef>
              <c:f>Agencias!$C$116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Agencias!$C$117:$C$127</c:f>
              <c:numCache/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657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5275"/>
          <c:w val="0.116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0.083</cdr:y>
    </cdr:from>
    <cdr:to>
      <cdr:x>0.2065</cdr:x>
      <cdr:y>0.13925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" y="2381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156</xdr:row>
      <xdr:rowOff>66675</xdr:rowOff>
    </xdr:from>
    <xdr:to>
      <xdr:col>7</xdr:col>
      <xdr:colOff>161925</xdr:colOff>
      <xdr:row>174</xdr:row>
      <xdr:rowOff>66675</xdr:rowOff>
    </xdr:to>
    <xdr:graphicFrame>
      <xdr:nvGraphicFramePr>
        <xdr:cNvPr id="1" name="Gráfico 15"/>
        <xdr:cNvGraphicFramePr/>
      </xdr:nvGraphicFramePr>
      <xdr:xfrm>
        <a:off x="0" y="26527125"/>
        <a:ext cx="4867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138</xdr:row>
      <xdr:rowOff>9525</xdr:rowOff>
    </xdr:from>
    <xdr:ext cx="4210050" cy="2895600"/>
    <xdr:graphicFrame>
      <xdr:nvGraphicFramePr>
        <xdr:cNvPr id="2" name="Gráfico 8"/>
        <xdr:cNvGraphicFramePr/>
      </xdr:nvGraphicFramePr>
      <xdr:xfrm>
        <a:off x="0" y="23555325"/>
        <a:ext cx="42100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7</xdr:col>
      <xdr:colOff>171450</xdr:colOff>
      <xdr:row>138</xdr:row>
      <xdr:rowOff>19050</xdr:rowOff>
    </xdr:from>
    <xdr:to>
      <xdr:col>14</xdr:col>
      <xdr:colOff>390525</xdr:colOff>
      <xdr:row>155</xdr:row>
      <xdr:rowOff>152400</xdr:rowOff>
    </xdr:to>
    <xdr:graphicFrame>
      <xdr:nvGraphicFramePr>
        <xdr:cNvPr id="3" name="Gráfico 14"/>
        <xdr:cNvGraphicFramePr/>
      </xdr:nvGraphicFramePr>
      <xdr:xfrm>
        <a:off x="4876800" y="23564850"/>
        <a:ext cx="45529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152400</xdr:colOff>
      <xdr:row>156</xdr:row>
      <xdr:rowOff>66675</xdr:rowOff>
    </xdr:from>
    <xdr:to>
      <xdr:col>14</xdr:col>
      <xdr:colOff>381000</xdr:colOff>
      <xdr:row>174</xdr:row>
      <xdr:rowOff>57150</xdr:rowOff>
    </xdr:to>
    <xdr:graphicFrame>
      <xdr:nvGraphicFramePr>
        <xdr:cNvPr id="4" name="Gráfico 17"/>
        <xdr:cNvGraphicFramePr/>
      </xdr:nvGraphicFramePr>
      <xdr:xfrm>
        <a:off x="4857750" y="26527125"/>
        <a:ext cx="45624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66</xdr:row>
      <xdr:rowOff>19050</xdr:rowOff>
    </xdr:from>
    <xdr:to>
      <xdr:col>12</xdr:col>
      <xdr:colOff>476250</xdr:colOff>
      <xdr:row>70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581775" y="11915775"/>
          <a:ext cx="16954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171450</xdr:colOff>
      <xdr:row>67</xdr:row>
      <xdr:rowOff>28575</xdr:rowOff>
    </xdr:from>
    <xdr:to>
      <xdr:col>10</xdr:col>
      <xdr:colOff>323850</xdr:colOff>
      <xdr:row>67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734175" y="12163425"/>
          <a:ext cx="1524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68</xdr:row>
      <xdr:rowOff>123825</xdr:rowOff>
    </xdr:from>
    <xdr:to>
      <xdr:col>10</xdr:col>
      <xdr:colOff>323850</xdr:colOff>
      <xdr:row>69</xdr:row>
      <xdr:rowOff>76200</xdr:rowOff>
    </xdr:to>
    <xdr:sp>
      <xdr:nvSpPr>
        <xdr:cNvPr id="7" name="Rectangle 26"/>
        <xdr:cNvSpPr>
          <a:spLocks/>
        </xdr:cNvSpPr>
      </xdr:nvSpPr>
      <xdr:spPr>
        <a:xfrm>
          <a:off x="6734175" y="12439650"/>
          <a:ext cx="152400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59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276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4163675"/>
          <a:ext cx="459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129</xdr:row>
      <xdr:rowOff>85725</xdr:rowOff>
    </xdr:from>
    <xdr:to>
      <xdr:col>6</xdr:col>
      <xdr:colOff>723900</xdr:colOff>
      <xdr:row>132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2174200"/>
          <a:ext cx="459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view="pageLayout" zoomScaleSheetLayoutView="100" workbookViewId="0" topLeftCell="A67">
      <selection activeCell="H121" sqref="H121"/>
    </sheetView>
  </sheetViews>
  <sheetFormatPr defaultColWidth="11.421875" defaultRowHeight="12.75"/>
  <cols>
    <col min="1" max="1" width="12.7109375" style="0" customWidth="1"/>
    <col min="2" max="6" width="9.28125" style="0" customWidth="1"/>
    <col min="7" max="7" width="11.421875" style="0" customWidth="1"/>
    <col min="8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23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9" t="s">
        <v>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20.25">
      <c r="A15" s="79" t="s">
        <v>24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25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7" t="s">
        <v>17</v>
      </c>
      <c r="B37" s="38">
        <v>42370</v>
      </c>
      <c r="C37" s="38">
        <v>42401</v>
      </c>
      <c r="D37" s="38">
        <v>42430</v>
      </c>
      <c r="E37" s="38">
        <v>42461</v>
      </c>
      <c r="F37" s="38">
        <v>42491</v>
      </c>
      <c r="G37" s="38">
        <v>42522</v>
      </c>
      <c r="H37" s="38">
        <v>42552</v>
      </c>
      <c r="I37" s="38">
        <v>42583</v>
      </c>
      <c r="J37" s="38">
        <v>42614</v>
      </c>
      <c r="K37" s="38">
        <v>42644</v>
      </c>
      <c r="L37" s="38">
        <v>42675</v>
      </c>
      <c r="M37" s="38">
        <v>42705</v>
      </c>
    </row>
    <row r="38" spans="1:13" ht="11.25" customHeight="1">
      <c r="A38" s="20" t="s">
        <v>0</v>
      </c>
      <c r="B38" s="32">
        <v>1121</v>
      </c>
      <c r="C38" s="32">
        <v>1118</v>
      </c>
      <c r="D38" s="32">
        <v>1084</v>
      </c>
      <c r="E38" s="32">
        <v>1056</v>
      </c>
      <c r="F38" s="41">
        <v>1029</v>
      </c>
      <c r="G38" s="32">
        <v>933</v>
      </c>
      <c r="H38" s="41">
        <v>930</v>
      </c>
      <c r="I38" s="41">
        <v>977</v>
      </c>
      <c r="J38" s="34">
        <v>961</v>
      </c>
      <c r="K38" s="43">
        <v>949</v>
      </c>
      <c r="L38" s="44">
        <v>954</v>
      </c>
      <c r="M38" s="41">
        <v>998</v>
      </c>
    </row>
    <row r="39" spans="1:13" ht="11.25" customHeight="1">
      <c r="A39" s="21" t="s">
        <v>1</v>
      </c>
      <c r="B39" s="32">
        <v>957</v>
      </c>
      <c r="C39" s="32">
        <v>930</v>
      </c>
      <c r="D39" s="32">
        <v>908</v>
      </c>
      <c r="E39" s="32">
        <v>942</v>
      </c>
      <c r="F39" s="41">
        <v>878</v>
      </c>
      <c r="G39" s="32">
        <v>792</v>
      </c>
      <c r="H39" s="41">
        <v>766</v>
      </c>
      <c r="I39" s="41">
        <v>715</v>
      </c>
      <c r="J39" s="34">
        <v>765</v>
      </c>
      <c r="K39" s="43">
        <v>763</v>
      </c>
      <c r="L39" s="44">
        <v>822</v>
      </c>
      <c r="M39" s="41">
        <v>847</v>
      </c>
    </row>
    <row r="40" spans="1:16" s="2" customFormat="1" ht="11.25" customHeight="1">
      <c r="A40" s="22" t="s">
        <v>2</v>
      </c>
      <c r="B40" s="42">
        <v>26541</v>
      </c>
      <c r="C40" s="42">
        <v>26529</v>
      </c>
      <c r="D40" s="42">
        <v>25919</v>
      </c>
      <c r="E40" s="42">
        <v>25359</v>
      </c>
      <c r="F40" s="42">
        <v>24609</v>
      </c>
      <c r="G40" s="42">
        <v>23756</v>
      </c>
      <c r="H40" s="42">
        <v>23887</v>
      </c>
      <c r="I40" s="42">
        <v>23613</v>
      </c>
      <c r="J40" s="42">
        <v>24145</v>
      </c>
      <c r="K40" s="42">
        <v>23363</v>
      </c>
      <c r="L40" s="42">
        <v>23155</v>
      </c>
      <c r="M40" s="42">
        <v>23591</v>
      </c>
      <c r="N40" s="3"/>
      <c r="O40" s="3"/>
      <c r="P40" s="3"/>
    </row>
    <row r="41" spans="1:13" ht="11.25" customHeight="1">
      <c r="A41" s="23" t="s">
        <v>8</v>
      </c>
      <c r="B41" s="41">
        <v>11168</v>
      </c>
      <c r="C41" s="41">
        <v>11085</v>
      </c>
      <c r="D41" s="41">
        <v>10813</v>
      </c>
      <c r="E41" s="41">
        <v>10599</v>
      </c>
      <c r="F41" s="41">
        <v>10302</v>
      </c>
      <c r="G41" s="41">
        <v>9870</v>
      </c>
      <c r="H41" s="41">
        <v>9915</v>
      </c>
      <c r="I41" s="41">
        <v>9866</v>
      </c>
      <c r="J41" s="34">
        <v>10078</v>
      </c>
      <c r="K41" s="43">
        <v>9707</v>
      </c>
      <c r="L41" s="34">
        <v>9727</v>
      </c>
      <c r="M41" s="41">
        <v>9864</v>
      </c>
    </row>
    <row r="42" spans="1:13" ht="11.25" customHeight="1">
      <c r="A42" s="23" t="s">
        <v>9</v>
      </c>
      <c r="B42" s="41">
        <v>5747</v>
      </c>
      <c r="C42" s="41">
        <v>5810</v>
      </c>
      <c r="D42" s="41">
        <v>5666</v>
      </c>
      <c r="E42" s="41">
        <v>5507</v>
      </c>
      <c r="F42" s="41">
        <v>5345</v>
      </c>
      <c r="G42" s="41">
        <v>5138</v>
      </c>
      <c r="H42" s="41">
        <v>5183</v>
      </c>
      <c r="I42" s="41">
        <v>5141</v>
      </c>
      <c r="J42" s="34">
        <v>5238</v>
      </c>
      <c r="K42" s="43">
        <v>5067</v>
      </c>
      <c r="L42" s="34">
        <v>4927</v>
      </c>
      <c r="M42" s="41">
        <v>5044</v>
      </c>
    </row>
    <row r="43" spans="1:13" ht="11.25" customHeight="1">
      <c r="A43" s="23" t="s">
        <v>10</v>
      </c>
      <c r="B43" s="41">
        <v>9626</v>
      </c>
      <c r="C43" s="41">
        <v>9634</v>
      </c>
      <c r="D43" s="41">
        <v>9440</v>
      </c>
      <c r="E43" s="41">
        <v>9253</v>
      </c>
      <c r="F43" s="41">
        <v>8962</v>
      </c>
      <c r="G43" s="41">
        <v>8748</v>
      </c>
      <c r="H43" s="41">
        <v>8789</v>
      </c>
      <c r="I43" s="41">
        <v>8606</v>
      </c>
      <c r="J43" s="34">
        <v>8829</v>
      </c>
      <c r="K43" s="43">
        <v>8589</v>
      </c>
      <c r="L43" s="34">
        <v>8501</v>
      </c>
      <c r="M43" s="41">
        <v>8683</v>
      </c>
    </row>
    <row r="44" spans="1:13" ht="11.25" customHeight="1">
      <c r="A44" s="21" t="s">
        <v>3</v>
      </c>
      <c r="B44" s="41">
        <v>8138</v>
      </c>
      <c r="C44" s="41">
        <v>8217</v>
      </c>
      <c r="D44" s="41">
        <v>8162</v>
      </c>
      <c r="E44" s="41">
        <v>7846</v>
      </c>
      <c r="F44" s="41">
        <v>7379</v>
      </c>
      <c r="G44" s="41">
        <v>7207</v>
      </c>
      <c r="H44" s="41">
        <v>7037</v>
      </c>
      <c r="I44" s="41">
        <v>6754</v>
      </c>
      <c r="J44" s="34">
        <v>6724</v>
      </c>
      <c r="K44" s="43">
        <v>6904</v>
      </c>
      <c r="L44" s="34">
        <v>6993</v>
      </c>
      <c r="M44" s="41">
        <v>7248</v>
      </c>
    </row>
    <row r="45" spans="1:13" ht="11.25" customHeight="1">
      <c r="A45" s="21" t="s">
        <v>4</v>
      </c>
      <c r="B45" s="41">
        <v>1099</v>
      </c>
      <c r="C45" s="41">
        <v>1088</v>
      </c>
      <c r="D45" s="41">
        <v>969</v>
      </c>
      <c r="E45" s="41">
        <v>977</v>
      </c>
      <c r="F45" s="41">
        <v>920</v>
      </c>
      <c r="G45" s="41">
        <v>893</v>
      </c>
      <c r="H45" s="41">
        <v>894</v>
      </c>
      <c r="I45" s="41">
        <v>905</v>
      </c>
      <c r="J45" s="34">
        <v>894</v>
      </c>
      <c r="K45" s="43">
        <v>860</v>
      </c>
      <c r="L45" s="34">
        <v>892</v>
      </c>
      <c r="M45" s="41">
        <v>897</v>
      </c>
    </row>
    <row r="46" spans="1:13" ht="11.25" customHeight="1">
      <c r="A46" s="21" t="s">
        <v>5</v>
      </c>
      <c r="B46" s="41">
        <v>1701</v>
      </c>
      <c r="C46" s="41">
        <v>1718</v>
      </c>
      <c r="D46" s="41">
        <v>1695</v>
      </c>
      <c r="E46" s="41">
        <v>1531</v>
      </c>
      <c r="F46" s="41">
        <v>1390</v>
      </c>
      <c r="G46" s="41">
        <v>1371</v>
      </c>
      <c r="H46" s="41">
        <v>1475</v>
      </c>
      <c r="I46" s="41">
        <v>1389</v>
      </c>
      <c r="J46" s="34">
        <v>1242</v>
      </c>
      <c r="K46" s="43">
        <v>1311</v>
      </c>
      <c r="L46" s="34">
        <v>1378</v>
      </c>
      <c r="M46" s="41">
        <v>1513</v>
      </c>
    </row>
    <row r="47" spans="1:13" ht="11.25" customHeight="1">
      <c r="A47" s="21" t="s">
        <v>6</v>
      </c>
      <c r="B47" s="41">
        <v>2633</v>
      </c>
      <c r="C47" s="41">
        <v>2638</v>
      </c>
      <c r="D47" s="41">
        <v>2559</v>
      </c>
      <c r="E47" s="41">
        <v>2464</v>
      </c>
      <c r="F47" s="41">
        <v>2365</v>
      </c>
      <c r="G47" s="41">
        <v>2236</v>
      </c>
      <c r="H47" s="41">
        <v>2222</v>
      </c>
      <c r="I47" s="41">
        <v>2214</v>
      </c>
      <c r="J47" s="34">
        <v>2230</v>
      </c>
      <c r="K47" s="43">
        <v>2194</v>
      </c>
      <c r="L47" s="34">
        <v>2251</v>
      </c>
      <c r="M47" s="41">
        <v>2341</v>
      </c>
    </row>
    <row r="48" spans="1:13" ht="11.25" customHeight="1">
      <c r="A48" s="21" t="s">
        <v>7</v>
      </c>
      <c r="B48" s="32">
        <v>2923</v>
      </c>
      <c r="C48" s="32">
        <v>2858</v>
      </c>
      <c r="D48" s="32">
        <v>2823</v>
      </c>
      <c r="E48" s="32">
        <v>2704</v>
      </c>
      <c r="F48" s="41">
        <v>2605</v>
      </c>
      <c r="G48" s="32">
        <v>2470</v>
      </c>
      <c r="H48" s="41">
        <v>2395</v>
      </c>
      <c r="I48" s="41">
        <v>2332</v>
      </c>
      <c r="J48" s="34">
        <v>2321</v>
      </c>
      <c r="K48" s="43">
        <v>2352</v>
      </c>
      <c r="L48" s="44">
        <v>2471</v>
      </c>
      <c r="M48" s="41">
        <v>2610</v>
      </c>
    </row>
    <row r="49" spans="1:13" ht="11.25" customHeight="1">
      <c r="A49" s="24" t="s">
        <v>13</v>
      </c>
      <c r="B49" s="33">
        <v>45113</v>
      </c>
      <c r="C49" s="33">
        <v>45096</v>
      </c>
      <c r="D49" s="33">
        <v>44119</v>
      </c>
      <c r="E49" s="33">
        <v>42879</v>
      </c>
      <c r="F49" s="33">
        <v>41175</v>
      </c>
      <c r="G49" s="33">
        <v>39658</v>
      </c>
      <c r="H49" s="33">
        <v>39606</v>
      </c>
      <c r="I49" s="33">
        <v>38899</v>
      </c>
      <c r="J49" s="33">
        <v>39282</v>
      </c>
      <c r="K49" s="33">
        <v>38696</v>
      </c>
      <c r="L49" s="33">
        <v>38916</v>
      </c>
      <c r="M49" s="33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5" ht="19.5" customHeight="1">
      <c r="A51" s="37" t="s">
        <v>17</v>
      </c>
      <c r="B51" s="38">
        <v>42736</v>
      </c>
      <c r="C51" s="38">
        <v>42767</v>
      </c>
      <c r="D51" s="38">
        <v>42795</v>
      </c>
      <c r="E51" s="38">
        <v>42826</v>
      </c>
      <c r="F51" s="38">
        <v>42856</v>
      </c>
      <c r="G51" s="38">
        <v>42887</v>
      </c>
      <c r="H51" s="38">
        <v>42917</v>
      </c>
      <c r="I51" s="38">
        <v>42948</v>
      </c>
      <c r="J51" s="38">
        <v>42979</v>
      </c>
      <c r="K51" s="38">
        <v>43009</v>
      </c>
      <c r="L51" s="38">
        <v>43040</v>
      </c>
      <c r="M51" s="38">
        <v>43070</v>
      </c>
      <c r="N51" s="39" t="s">
        <v>26</v>
      </c>
      <c r="O51" s="40" t="s">
        <v>16</v>
      </c>
    </row>
    <row r="52" spans="1:15" ht="11.25" customHeight="1">
      <c r="A52" s="20" t="s">
        <v>0</v>
      </c>
      <c r="B52" s="32">
        <v>1005</v>
      </c>
      <c r="C52" s="32"/>
      <c r="D52" s="32"/>
      <c r="E52" s="32"/>
      <c r="F52" s="41"/>
      <c r="G52" s="32"/>
      <c r="H52" s="41"/>
      <c r="I52" s="41"/>
      <c r="J52" s="34"/>
      <c r="K52" s="43"/>
      <c r="L52" s="44"/>
      <c r="M52" s="41"/>
      <c r="N52" s="45">
        <f aca="true" t="shared" si="0" ref="N52:N63">B52-B38</f>
        <v>-116</v>
      </c>
      <c r="O52" s="59">
        <f aca="true" t="shared" si="1" ref="O52:O63">(N52)/B38</f>
        <v>-0.10347903657448707</v>
      </c>
    </row>
    <row r="53" spans="1:15" ht="11.25" customHeight="1">
      <c r="A53" s="21" t="s">
        <v>1</v>
      </c>
      <c r="B53" s="32">
        <v>937</v>
      </c>
      <c r="C53" s="32"/>
      <c r="D53" s="32"/>
      <c r="E53" s="32"/>
      <c r="F53" s="41"/>
      <c r="G53" s="32"/>
      <c r="H53" s="41"/>
      <c r="I53" s="41"/>
      <c r="J53" s="34"/>
      <c r="K53" s="43"/>
      <c r="L53" s="44"/>
      <c r="M53" s="41"/>
      <c r="N53" s="45">
        <f t="shared" si="0"/>
        <v>-20</v>
      </c>
      <c r="O53" s="59">
        <f t="shared" si="1"/>
        <v>-0.02089864158829676</v>
      </c>
    </row>
    <row r="54" spans="1:15" s="46" customFormat="1" ht="11.25" customHeight="1">
      <c r="A54" s="48" t="s">
        <v>2</v>
      </c>
      <c r="B54" s="42">
        <v>24476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>
        <f t="shared" si="0"/>
        <v>-2065</v>
      </c>
      <c r="O54" s="59">
        <f t="shared" si="1"/>
        <v>-0.07780415206661392</v>
      </c>
    </row>
    <row r="55" spans="1:15" s="31" customFormat="1" ht="11.25" customHeight="1">
      <c r="A55" s="49" t="s">
        <v>8</v>
      </c>
      <c r="B55" s="41">
        <v>10215</v>
      </c>
      <c r="C55" s="41"/>
      <c r="D55" s="41"/>
      <c r="E55" s="41"/>
      <c r="F55" s="41"/>
      <c r="G55" s="41"/>
      <c r="H55" s="41"/>
      <c r="I55" s="41"/>
      <c r="J55" s="34"/>
      <c r="K55" s="43"/>
      <c r="L55" s="34"/>
      <c r="M55" s="41"/>
      <c r="N55" s="45">
        <f t="shared" si="0"/>
        <v>-953</v>
      </c>
      <c r="O55" s="59">
        <f t="shared" si="1"/>
        <v>-0.08533309455587393</v>
      </c>
    </row>
    <row r="56" spans="1:15" s="31" customFormat="1" ht="11.25" customHeight="1">
      <c r="A56" s="49" t="s">
        <v>9</v>
      </c>
      <c r="B56" s="41">
        <v>5231</v>
      </c>
      <c r="C56" s="41"/>
      <c r="D56" s="41"/>
      <c r="E56" s="41"/>
      <c r="F56" s="41"/>
      <c r="G56" s="41"/>
      <c r="H56" s="41"/>
      <c r="I56" s="41"/>
      <c r="J56" s="34"/>
      <c r="K56" s="43"/>
      <c r="L56" s="34"/>
      <c r="M56" s="41"/>
      <c r="N56" s="45">
        <f t="shared" si="0"/>
        <v>-516</v>
      </c>
      <c r="O56" s="59">
        <f t="shared" si="1"/>
        <v>-0.08978597529145642</v>
      </c>
    </row>
    <row r="57" spans="1:15" s="31" customFormat="1" ht="11.25" customHeight="1">
      <c r="A57" s="49" t="s">
        <v>10</v>
      </c>
      <c r="B57" s="41">
        <v>9030</v>
      </c>
      <c r="C57" s="41"/>
      <c r="D57" s="41"/>
      <c r="E57" s="41"/>
      <c r="F57" s="41"/>
      <c r="G57" s="41"/>
      <c r="H57" s="41"/>
      <c r="I57" s="41"/>
      <c r="J57" s="34"/>
      <c r="K57" s="43"/>
      <c r="L57" s="34"/>
      <c r="M57" s="41"/>
      <c r="N57" s="45">
        <f t="shared" si="0"/>
        <v>-596</v>
      </c>
      <c r="O57" s="59">
        <f t="shared" si="1"/>
        <v>-0.06191564512777893</v>
      </c>
    </row>
    <row r="58" spans="1:15" s="31" customFormat="1" ht="11.25" customHeight="1">
      <c r="A58" s="50" t="s">
        <v>3</v>
      </c>
      <c r="B58" s="41">
        <v>7236</v>
      </c>
      <c r="C58" s="41"/>
      <c r="D58" s="41"/>
      <c r="E58" s="41"/>
      <c r="F58" s="41"/>
      <c r="G58" s="41"/>
      <c r="H58" s="41"/>
      <c r="I58" s="41"/>
      <c r="J58" s="34"/>
      <c r="K58" s="43"/>
      <c r="L58" s="34"/>
      <c r="M58" s="41"/>
      <c r="N58" s="45">
        <f t="shared" si="0"/>
        <v>-902</v>
      </c>
      <c r="O58" s="59">
        <f t="shared" si="1"/>
        <v>-0.11083804374539198</v>
      </c>
    </row>
    <row r="59" spans="1:15" s="31" customFormat="1" ht="11.25" customHeight="1">
      <c r="A59" s="50" t="s">
        <v>4</v>
      </c>
      <c r="B59" s="41">
        <v>970</v>
      </c>
      <c r="C59" s="41"/>
      <c r="D59" s="41"/>
      <c r="E59" s="41"/>
      <c r="F59" s="41"/>
      <c r="G59" s="41"/>
      <c r="H59" s="41"/>
      <c r="I59" s="41"/>
      <c r="J59" s="34"/>
      <c r="K59" s="43"/>
      <c r="L59" s="34"/>
      <c r="M59" s="41"/>
      <c r="N59" s="45">
        <f t="shared" si="0"/>
        <v>-129</v>
      </c>
      <c r="O59" s="59">
        <f t="shared" si="1"/>
        <v>-0.11737943585077343</v>
      </c>
    </row>
    <row r="60" spans="1:15" s="31" customFormat="1" ht="11.25" customHeight="1">
      <c r="A60" s="50" t="s">
        <v>5</v>
      </c>
      <c r="B60" s="41">
        <v>1583</v>
      </c>
      <c r="C60" s="41"/>
      <c r="D60" s="41"/>
      <c r="E60" s="41"/>
      <c r="F60" s="41"/>
      <c r="G60" s="41"/>
      <c r="H60" s="41"/>
      <c r="I60" s="41"/>
      <c r="J60" s="34"/>
      <c r="K60" s="43"/>
      <c r="L60" s="34"/>
      <c r="M60" s="41"/>
      <c r="N60" s="45">
        <f t="shared" si="0"/>
        <v>-118</v>
      </c>
      <c r="O60" s="59">
        <f t="shared" si="1"/>
        <v>-0.06937095825984715</v>
      </c>
    </row>
    <row r="61" spans="1:15" s="31" customFormat="1" ht="11.25" customHeight="1">
      <c r="A61" s="50" t="s">
        <v>6</v>
      </c>
      <c r="B61" s="41">
        <v>2396</v>
      </c>
      <c r="C61" s="41"/>
      <c r="D61" s="41"/>
      <c r="E61" s="41"/>
      <c r="F61" s="41"/>
      <c r="G61" s="41"/>
      <c r="H61" s="41"/>
      <c r="I61" s="41"/>
      <c r="J61" s="34"/>
      <c r="K61" s="43"/>
      <c r="L61" s="34"/>
      <c r="M61" s="41"/>
      <c r="N61" s="45">
        <f t="shared" si="0"/>
        <v>-237</v>
      </c>
      <c r="O61" s="59">
        <f t="shared" si="1"/>
        <v>-0.09001139384732244</v>
      </c>
    </row>
    <row r="62" spans="1:15" ht="11.25" customHeight="1">
      <c r="A62" s="21" t="s">
        <v>7</v>
      </c>
      <c r="B62" s="32">
        <v>2639</v>
      </c>
      <c r="C62" s="32"/>
      <c r="D62" s="32"/>
      <c r="E62" s="32"/>
      <c r="F62" s="41"/>
      <c r="G62" s="32"/>
      <c r="H62" s="41"/>
      <c r="I62" s="41"/>
      <c r="J62" s="34"/>
      <c r="K62" s="43"/>
      <c r="L62" s="44"/>
      <c r="M62" s="41"/>
      <c r="N62" s="45">
        <f t="shared" si="0"/>
        <v>-284</v>
      </c>
      <c r="O62" s="59">
        <f t="shared" si="1"/>
        <v>-0.09716045159083134</v>
      </c>
    </row>
    <row r="63" spans="1:16" ht="12.75">
      <c r="A63" s="24" t="s">
        <v>13</v>
      </c>
      <c r="B63" s="33">
        <v>41242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f t="shared" si="0"/>
        <v>-3871</v>
      </c>
      <c r="O63" s="75">
        <f t="shared" si="1"/>
        <v>-0.08580675193403232</v>
      </c>
      <c r="P63" s="47"/>
    </row>
    <row r="64" ht="11.25" customHeight="1"/>
    <row r="65" spans="1:15" ht="13.5" thickBo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1:19" ht="27" thickBot="1" thickTop="1">
      <c r="A66" s="37" t="s">
        <v>22</v>
      </c>
      <c r="B66" s="37" t="s">
        <v>17</v>
      </c>
      <c r="C66" s="39" t="s">
        <v>26</v>
      </c>
      <c r="D66" s="40" t="s">
        <v>16</v>
      </c>
      <c r="E66" s="57"/>
      <c r="F66" s="57"/>
      <c r="G66" s="73" t="s">
        <v>19</v>
      </c>
      <c r="H66" s="73" t="s">
        <v>20</v>
      </c>
      <c r="I66" s="74" t="s">
        <v>21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8.75" customHeight="1" thickBot="1" thickTop="1">
      <c r="A67" s="80">
        <f>RANK(D67,$O$52:$O$62,1)</f>
        <v>3</v>
      </c>
      <c r="B67" s="83" t="s">
        <v>0</v>
      </c>
      <c r="C67" s="81">
        <f aca="true" t="shared" si="2" ref="C67:C77">N52</f>
        <v>-116</v>
      </c>
      <c r="D67" s="82">
        <f aca="true" t="shared" si="3" ref="D67:D77">O52</f>
        <v>-0.10347903657448707</v>
      </c>
      <c r="E67" s="57"/>
      <c r="F67" s="57"/>
      <c r="G67" s="61" t="str">
        <f>VLOOKUP(1,$A$67:$B$77,2,FALSE)</f>
        <v>Santesteban</v>
      </c>
      <c r="H67" s="70">
        <f aca="true" t="shared" si="4" ref="H67:H77">VLOOKUP(G67,$B$67:$D$77,3,FALSE)</f>
        <v>-0.11737943585077343</v>
      </c>
      <c r="I67" s="62">
        <f aca="true" t="shared" si="5" ref="I67:I77">VLOOKUP(G67,$B$67:$D$77,2,FALSE)</f>
        <v>-129</v>
      </c>
      <c r="J67" s="64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4.25" thickBot="1" thickTop="1">
      <c r="A68" s="80">
        <f aca="true" t="shared" si="6" ref="A68:A77">RANK(D68,$O$52:$O$62,1)</f>
        <v>11</v>
      </c>
      <c r="B68" s="83" t="s">
        <v>1</v>
      </c>
      <c r="C68" s="81">
        <f t="shared" si="2"/>
        <v>-20</v>
      </c>
      <c r="D68" s="82">
        <f t="shared" si="3"/>
        <v>-0.02089864158829676</v>
      </c>
      <c r="E68" s="57"/>
      <c r="F68" s="63"/>
      <c r="G68" s="62" t="str">
        <f>VLOOKUP(2,$A$67:$B$77,2,FALSE)</f>
        <v>Tudela</v>
      </c>
      <c r="H68" s="69">
        <f t="shared" si="4"/>
        <v>-0.11083804374539198</v>
      </c>
      <c r="I68" s="71">
        <f t="shared" si="5"/>
        <v>-902</v>
      </c>
      <c r="J68" s="64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4.25" thickBot="1" thickTop="1">
      <c r="A69" s="80">
        <f t="shared" si="6"/>
        <v>8</v>
      </c>
      <c r="B69" s="84" t="s">
        <v>2</v>
      </c>
      <c r="C69" s="81">
        <f t="shared" si="2"/>
        <v>-2065</v>
      </c>
      <c r="D69" s="82">
        <f t="shared" si="3"/>
        <v>-0.07780415206661392</v>
      </c>
      <c r="E69" s="57"/>
      <c r="F69" s="57"/>
      <c r="G69" s="62" t="str">
        <f>VLOOKUP(3,$A$67:$B$77,2,FALSE)</f>
        <v>Alsasua</v>
      </c>
      <c r="H69" s="72">
        <f t="shared" si="4"/>
        <v>-0.10347903657448707</v>
      </c>
      <c r="I69" s="63">
        <f t="shared" si="5"/>
        <v>-116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4.25" thickBot="1" thickTop="1">
      <c r="A70" s="80">
        <f t="shared" si="6"/>
        <v>7</v>
      </c>
      <c r="B70" s="85" t="s">
        <v>8</v>
      </c>
      <c r="C70" s="81">
        <f t="shared" si="2"/>
        <v>-953</v>
      </c>
      <c r="D70" s="82">
        <f t="shared" si="3"/>
        <v>-0.08533309455587393</v>
      </c>
      <c r="E70" s="57"/>
      <c r="F70" s="57"/>
      <c r="G70" s="62" t="str">
        <f>VLOOKUP(4,$A$67:$B$77,2,FALSE)</f>
        <v>Tafalla</v>
      </c>
      <c r="H70" s="70">
        <f t="shared" si="4"/>
        <v>-0.09716045159083134</v>
      </c>
      <c r="I70" s="71">
        <f t="shared" si="5"/>
        <v>-284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4.25" thickBot="1" thickTop="1">
      <c r="A71" s="80">
        <f t="shared" si="6"/>
        <v>6</v>
      </c>
      <c r="B71" s="85" t="s">
        <v>9</v>
      </c>
      <c r="C71" s="81">
        <f t="shared" si="2"/>
        <v>-516</v>
      </c>
      <c r="D71" s="82">
        <f t="shared" si="3"/>
        <v>-0.08978597529145642</v>
      </c>
      <c r="E71" s="57"/>
      <c r="F71" s="57"/>
      <c r="G71" s="62" t="str">
        <f>VLOOKUP(5,$A$67:$B$77,2,FALSE)</f>
        <v>Estella</v>
      </c>
      <c r="H71" s="69">
        <f t="shared" si="4"/>
        <v>-0.09001139384732244</v>
      </c>
      <c r="I71" s="63">
        <f t="shared" si="5"/>
        <v>-237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0" ht="15.75" customHeight="1" thickBot="1" thickTop="1">
      <c r="A72" s="80">
        <f t="shared" si="6"/>
        <v>10</v>
      </c>
      <c r="B72" s="85" t="s">
        <v>10</v>
      </c>
      <c r="C72" s="81">
        <f t="shared" si="2"/>
        <v>-596</v>
      </c>
      <c r="D72" s="82">
        <f t="shared" si="3"/>
        <v>-0.06191564512777893</v>
      </c>
      <c r="E72" s="57"/>
      <c r="F72" s="57"/>
      <c r="G72" s="62" t="str">
        <f>VLOOKUP(6,$A$67:$B$77,2,FALSE)</f>
        <v>Yamaguchi</v>
      </c>
      <c r="H72" s="72">
        <f t="shared" si="4"/>
        <v>-0.08978597529145642</v>
      </c>
      <c r="I72" s="62">
        <f t="shared" si="5"/>
        <v>-516</v>
      </c>
      <c r="J72" s="66"/>
    </row>
    <row r="73" spans="1:19" ht="14.25" thickBot="1" thickTop="1">
      <c r="A73" s="80">
        <f t="shared" si="6"/>
        <v>2</v>
      </c>
      <c r="B73" s="86" t="s">
        <v>3</v>
      </c>
      <c r="C73" s="81">
        <f t="shared" si="2"/>
        <v>-902</v>
      </c>
      <c r="D73" s="82">
        <f t="shared" si="3"/>
        <v>-0.11083804374539198</v>
      </c>
      <c r="E73" s="57"/>
      <c r="F73" s="57"/>
      <c r="G73" s="62" t="str">
        <f>VLOOKUP(7,$A$67:$B$77,2,FALSE)</f>
        <v>Ensanche</v>
      </c>
      <c r="H73" s="72">
        <f t="shared" si="4"/>
        <v>-0.08533309455587393</v>
      </c>
      <c r="I73" s="62">
        <f t="shared" si="5"/>
        <v>-953</v>
      </c>
      <c r="J73" s="64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4.25" thickBot="1" thickTop="1">
      <c r="A74" s="80">
        <f t="shared" si="6"/>
        <v>1</v>
      </c>
      <c r="B74" s="86" t="s">
        <v>4</v>
      </c>
      <c r="C74" s="81">
        <f t="shared" si="2"/>
        <v>-129</v>
      </c>
      <c r="D74" s="82">
        <f t="shared" si="3"/>
        <v>-0.11737943585077343</v>
      </c>
      <c r="E74" s="57"/>
      <c r="F74" s="57"/>
      <c r="G74" s="62" t="str">
        <f>VLOOKUP(8,$A$67:$B$77,2,FALSE)</f>
        <v>Pamplona</v>
      </c>
      <c r="H74" s="72">
        <f t="shared" si="4"/>
        <v>-0.07780415206661392</v>
      </c>
      <c r="I74" s="62">
        <f t="shared" si="5"/>
        <v>-2065</v>
      </c>
      <c r="J74" s="64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4.25" thickBot="1" thickTop="1">
      <c r="A75" s="80">
        <f t="shared" si="6"/>
        <v>9</v>
      </c>
      <c r="B75" s="86" t="s">
        <v>5</v>
      </c>
      <c r="C75" s="81">
        <f t="shared" si="2"/>
        <v>-118</v>
      </c>
      <c r="D75" s="82">
        <f t="shared" si="3"/>
        <v>-0.06937095825984715</v>
      </c>
      <c r="E75" s="57"/>
      <c r="F75" s="57"/>
      <c r="G75" s="76" t="str">
        <f>VLOOKUP(9,$A$67:$B$77,2,FALSE)</f>
        <v>Lodosa</v>
      </c>
      <c r="H75" s="72">
        <f t="shared" si="4"/>
        <v>-0.06937095825984715</v>
      </c>
      <c r="I75" s="71">
        <f t="shared" si="5"/>
        <v>-118</v>
      </c>
      <c r="J75" s="64"/>
      <c r="K75" s="57"/>
      <c r="L75" s="57"/>
      <c r="M75" s="57"/>
      <c r="N75" s="57"/>
      <c r="O75" s="57"/>
      <c r="P75" s="57"/>
      <c r="Q75" s="57"/>
      <c r="R75" s="57"/>
      <c r="S75" s="57"/>
    </row>
    <row r="76" spans="1:10" ht="14.25" thickBot="1" thickTop="1">
      <c r="A76" s="80">
        <f t="shared" si="6"/>
        <v>5</v>
      </c>
      <c r="B76" s="86" t="s">
        <v>6</v>
      </c>
      <c r="C76" s="81">
        <f t="shared" si="2"/>
        <v>-237</v>
      </c>
      <c r="D76" s="82">
        <f t="shared" si="3"/>
        <v>-0.09001139384732244</v>
      </c>
      <c r="E76" s="57"/>
      <c r="F76" s="57"/>
      <c r="G76" s="71" t="str">
        <f>VLOOKUP(10,$A$67:$B$77,2,FALSE)</f>
        <v>Rochapea</v>
      </c>
      <c r="H76" s="70">
        <f t="shared" si="4"/>
        <v>-0.06191564512777893</v>
      </c>
      <c r="I76" s="71">
        <f t="shared" si="5"/>
        <v>-596</v>
      </c>
      <c r="J76" s="66"/>
    </row>
    <row r="77" spans="1:10" ht="15.75" customHeight="1" thickBot="1" thickTop="1">
      <c r="A77" s="80">
        <f t="shared" si="6"/>
        <v>4</v>
      </c>
      <c r="B77" s="83" t="s">
        <v>7</v>
      </c>
      <c r="C77" s="81">
        <f t="shared" si="2"/>
        <v>-284</v>
      </c>
      <c r="D77" s="82">
        <f t="shared" si="3"/>
        <v>-0.09716045159083134</v>
      </c>
      <c r="E77" s="57"/>
      <c r="F77" s="57"/>
      <c r="G77" s="64" t="str">
        <f>VLOOKUP(11,$A$67:$B$77,2,FALSE)</f>
        <v>Aoiz</v>
      </c>
      <c r="H77" s="68">
        <f t="shared" si="4"/>
        <v>-0.02089864158829676</v>
      </c>
      <c r="I77" s="67">
        <f t="shared" si="5"/>
        <v>-20</v>
      </c>
      <c r="J77" s="66"/>
    </row>
    <row r="78" ht="11.25" customHeight="1" thickTop="1">
      <c r="G78" s="65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54" t="s">
        <v>25</v>
      </c>
    </row>
    <row r="86" ht="11.25" customHeight="1">
      <c r="D86" s="19"/>
    </row>
    <row r="87" ht="11.25" customHeight="1"/>
    <row r="88" spans="1:13" ht="11.25" customHeight="1">
      <c r="A88" s="37" t="s">
        <v>17</v>
      </c>
      <c r="B88" s="38">
        <v>42370</v>
      </c>
      <c r="C88" s="38">
        <v>42401</v>
      </c>
      <c r="D88" s="38">
        <v>42430</v>
      </c>
      <c r="E88" s="38">
        <v>42461</v>
      </c>
      <c r="F88" s="38">
        <v>42491</v>
      </c>
      <c r="G88" s="38">
        <v>42522</v>
      </c>
      <c r="H88" s="38">
        <v>42552</v>
      </c>
      <c r="I88" s="38">
        <v>42583</v>
      </c>
      <c r="J88" s="38">
        <v>42614</v>
      </c>
      <c r="K88" s="38">
        <v>42644</v>
      </c>
      <c r="L88" s="38">
        <v>42675</v>
      </c>
      <c r="M88" s="38">
        <v>42705</v>
      </c>
    </row>
    <row r="89" spans="1:13" ht="11.25" customHeight="1">
      <c r="A89" s="20" t="s">
        <v>0</v>
      </c>
      <c r="B89" s="58">
        <v>0.024848713231219382</v>
      </c>
      <c r="C89" s="58">
        <v>0.02479155579208799</v>
      </c>
      <c r="D89" s="58">
        <v>0.02456991318932886</v>
      </c>
      <c r="E89" s="58">
        <v>0.024627440005597145</v>
      </c>
      <c r="F89" s="59">
        <v>0.024990892531876138</v>
      </c>
      <c r="G89" s="59">
        <v>0.023526148570275858</v>
      </c>
      <c r="H89" s="58">
        <v>0.023481290713528252</v>
      </c>
      <c r="I89" s="58">
        <v>0.025116326897863698</v>
      </c>
      <c r="J89" s="58">
        <v>0.024464131154218218</v>
      </c>
      <c r="K89" s="59">
        <v>0.024524498656191853</v>
      </c>
      <c r="L89" s="59">
        <v>0.024514338575393153</v>
      </c>
      <c r="M89" s="59">
        <v>0.024921962791859157</v>
      </c>
    </row>
    <row r="90" spans="1:13" ht="11.25" customHeight="1">
      <c r="A90" s="21" t="s">
        <v>1</v>
      </c>
      <c r="B90" s="58">
        <v>0.021213397468578903</v>
      </c>
      <c r="C90" s="58">
        <v>0.020622671633847792</v>
      </c>
      <c r="D90" s="58">
        <v>0.02058070219179945</v>
      </c>
      <c r="E90" s="58">
        <v>0.02196879591408382</v>
      </c>
      <c r="F90" s="59">
        <v>0.02132361870066788</v>
      </c>
      <c r="G90" s="59">
        <v>0.01997074991174542</v>
      </c>
      <c r="H90" s="58">
        <v>0.019340503964045852</v>
      </c>
      <c r="I90" s="58">
        <v>0.018380935242551223</v>
      </c>
      <c r="J90" s="58">
        <v>0.01947456850465862</v>
      </c>
      <c r="K90" s="59">
        <v>0.0197178002894356</v>
      </c>
      <c r="L90" s="59">
        <v>0.02112241751464693</v>
      </c>
      <c r="M90" s="59">
        <v>0.021151204894493694</v>
      </c>
    </row>
    <row r="91" spans="1:15" ht="11.25" customHeight="1">
      <c r="A91" s="22" t="s">
        <v>2</v>
      </c>
      <c r="B91" s="77">
        <v>0.5883226564404939</v>
      </c>
      <c r="C91" s="77">
        <v>0.5882783395423098</v>
      </c>
      <c r="D91" s="77">
        <v>0.587479317300936</v>
      </c>
      <c r="E91" s="77">
        <v>0.5914083817253201</v>
      </c>
      <c r="F91" s="77">
        <v>0.5976684881602914</v>
      </c>
      <c r="G91" s="77">
        <v>0.599021634979071</v>
      </c>
      <c r="H91" s="77">
        <v>0.6031156895419886</v>
      </c>
      <c r="I91" s="77">
        <v>0.6070335998354713</v>
      </c>
      <c r="J91" s="77">
        <v>0.614658113130696</v>
      </c>
      <c r="K91" s="77">
        <v>0.6037574943146579</v>
      </c>
      <c r="L91" s="77">
        <v>0.5949994860725666</v>
      </c>
      <c r="M91" s="77">
        <v>0.5891122487201897</v>
      </c>
      <c r="N91" s="3"/>
      <c r="O91" s="3"/>
    </row>
    <row r="92" spans="1:13" ht="12.75">
      <c r="A92" s="23" t="s">
        <v>8</v>
      </c>
      <c r="B92" s="58">
        <v>0.24755613681200542</v>
      </c>
      <c r="C92" s="58">
        <v>0.24580894092602448</v>
      </c>
      <c r="D92" s="58">
        <v>0.24508715066071307</v>
      </c>
      <c r="E92" s="58">
        <v>0.2471839361925418</v>
      </c>
      <c r="F92" s="59">
        <v>0.25020036429872494</v>
      </c>
      <c r="G92" s="59">
        <v>0.24887790609713045</v>
      </c>
      <c r="H92" s="58">
        <v>0.25034085744584156</v>
      </c>
      <c r="I92" s="58">
        <v>0.253631198745469</v>
      </c>
      <c r="J92" s="58">
        <v>0.2565551652156204</v>
      </c>
      <c r="K92" s="59">
        <v>0.2508528013231342</v>
      </c>
      <c r="L92" s="59">
        <v>0.24994860725665535</v>
      </c>
      <c r="M92" s="59">
        <v>0.24632288675240355</v>
      </c>
    </row>
    <row r="93" spans="1:13" ht="12" customHeight="1">
      <c r="A93" s="23" t="s">
        <v>9</v>
      </c>
      <c r="B93" s="58">
        <v>0.1273912176091149</v>
      </c>
      <c r="C93" s="58">
        <v>0.12883626042221039</v>
      </c>
      <c r="D93" s="58">
        <v>0.12842539495455474</v>
      </c>
      <c r="E93" s="58">
        <v>0.12843116677161315</v>
      </c>
      <c r="F93" s="59">
        <v>0.12981177899210686</v>
      </c>
      <c r="G93" s="59">
        <v>0.12955771849311615</v>
      </c>
      <c r="H93" s="58">
        <v>0.13086401050345908</v>
      </c>
      <c r="I93" s="58">
        <v>0.13216278053420397</v>
      </c>
      <c r="J93" s="58">
        <v>0.1333435161142508</v>
      </c>
      <c r="K93" s="59">
        <v>0.1309437667976018</v>
      </c>
      <c r="L93" s="59">
        <v>0.12660602322952</v>
      </c>
      <c r="M93" s="59">
        <v>0.12595829691596955</v>
      </c>
    </row>
    <row r="94" spans="1:13" ht="11.25" customHeight="1">
      <c r="A94" s="23" t="s">
        <v>10</v>
      </c>
      <c r="B94" s="58">
        <v>0.21337530201937357</v>
      </c>
      <c r="C94" s="58">
        <v>0.21363313819407487</v>
      </c>
      <c r="D94" s="58">
        <v>0.2139667716856683</v>
      </c>
      <c r="E94" s="58">
        <v>0.21579327876116514</v>
      </c>
      <c r="F94" s="59">
        <v>0.21765634486945962</v>
      </c>
      <c r="G94" s="59">
        <v>0.22058601038882444</v>
      </c>
      <c r="H94" s="58">
        <v>0.221910821592688</v>
      </c>
      <c r="I94" s="58">
        <v>0.22123962055579835</v>
      </c>
      <c r="J94" s="58">
        <v>0.2247594318008248</v>
      </c>
      <c r="K94" s="59">
        <v>0.22196092619392185</v>
      </c>
      <c r="L94" s="59">
        <v>0.2184448555863912</v>
      </c>
      <c r="M94" s="59">
        <v>0.2168310650518167</v>
      </c>
    </row>
    <row r="95" spans="1:13" ht="11.25" customHeight="1">
      <c r="A95" s="21" t="s">
        <v>3</v>
      </c>
      <c r="B95" s="58">
        <v>0.1803914614412697</v>
      </c>
      <c r="C95" s="58">
        <v>0.18221128259712613</v>
      </c>
      <c r="D95" s="58">
        <v>0.18499966001042634</v>
      </c>
      <c r="E95" s="58">
        <v>0.18298001352643486</v>
      </c>
      <c r="F95" s="59">
        <v>0.179210686095932</v>
      </c>
      <c r="G95" s="59">
        <v>0.18172878107821877</v>
      </c>
      <c r="H95" s="58">
        <v>0.17767509973236378</v>
      </c>
      <c r="I95" s="58">
        <v>0.17362914213733</v>
      </c>
      <c r="J95" s="58">
        <v>0.1711725472226465</v>
      </c>
      <c r="K95" s="59">
        <v>0.17841637378540418</v>
      </c>
      <c r="L95" s="59">
        <v>0.17969472710453285</v>
      </c>
      <c r="M95" s="59">
        <v>0.18099637907354227</v>
      </c>
    </row>
    <row r="96" spans="1:15" s="2" customFormat="1" ht="11.25" customHeight="1">
      <c r="A96" s="21" t="s">
        <v>4</v>
      </c>
      <c r="B96" s="58">
        <v>0.02436104892159688</v>
      </c>
      <c r="C96" s="58">
        <v>0.024126308320028385</v>
      </c>
      <c r="D96" s="58">
        <v>0.02196332645798862</v>
      </c>
      <c r="E96" s="58">
        <v>0.022785046293057207</v>
      </c>
      <c r="F96" s="59">
        <v>0.022343655130540378</v>
      </c>
      <c r="G96" s="59">
        <v>0.022517524837359422</v>
      </c>
      <c r="H96" s="58">
        <v>0.022572337524617483</v>
      </c>
      <c r="I96" s="58">
        <v>0.02326537957273966</v>
      </c>
      <c r="J96" s="58">
        <v>0.022758515350542234</v>
      </c>
      <c r="K96" s="59">
        <v>0.022224519330163325</v>
      </c>
      <c r="L96" s="59">
        <v>0.022921163531709324</v>
      </c>
      <c r="M96" s="59">
        <v>0.02239980022474716</v>
      </c>
      <c r="N96"/>
      <c r="O96"/>
    </row>
    <row r="97" spans="1:13" ht="11.25" customHeight="1">
      <c r="A97" s="21" t="s">
        <v>5</v>
      </c>
      <c r="B97" s="58">
        <v>0.037705317757630835</v>
      </c>
      <c r="C97" s="58">
        <v>0.03809650523328011</v>
      </c>
      <c r="D97" s="58">
        <v>0.03841882182279743</v>
      </c>
      <c r="E97" s="58">
        <v>0.035705123720236015</v>
      </c>
      <c r="F97" s="59">
        <v>0.03375834851244687</v>
      </c>
      <c r="G97" s="59">
        <v>0.03457057844571083</v>
      </c>
      <c r="H97" s="58">
        <v>0.037241832045649646</v>
      </c>
      <c r="I97" s="58">
        <v>0.03570785881385126</v>
      </c>
      <c r="J97" s="58">
        <v>0.03161753474873988</v>
      </c>
      <c r="K97" s="59">
        <v>0.03387947074633037</v>
      </c>
      <c r="L97" s="59">
        <v>0.03540960016445678</v>
      </c>
      <c r="M97" s="59">
        <v>0.037782494693469844</v>
      </c>
    </row>
    <row r="98" spans="1:13" ht="11.25" customHeight="1">
      <c r="A98" s="21" t="s">
        <v>6</v>
      </c>
      <c r="B98" s="58">
        <v>0.05836455123800235</v>
      </c>
      <c r="C98" s="58">
        <v>0.0584974277097747</v>
      </c>
      <c r="D98" s="58">
        <v>0.05800222126521453</v>
      </c>
      <c r="E98" s="58">
        <v>0.05746402667972667</v>
      </c>
      <c r="F98" s="59">
        <v>0.057437765634486944</v>
      </c>
      <c r="G98" s="59">
        <v>0.05638206667002874</v>
      </c>
      <c r="H98" s="58">
        <v>0.05610261071554815</v>
      </c>
      <c r="I98" s="58">
        <v>0.05691663024756421</v>
      </c>
      <c r="J98" s="58">
        <v>0.05676900361488722</v>
      </c>
      <c r="K98" s="59">
        <v>0.05669836675625388</v>
      </c>
      <c r="L98" s="59">
        <v>0.05784253263439203</v>
      </c>
      <c r="M98" s="59">
        <v>0.05845923336246722</v>
      </c>
    </row>
    <row r="99" spans="1:13" ht="11.25" customHeight="1">
      <c r="A99" s="21" t="s">
        <v>7</v>
      </c>
      <c r="B99" s="58">
        <v>0.06479285350120807</v>
      </c>
      <c r="C99" s="58">
        <v>0.06337590917154515</v>
      </c>
      <c r="D99" s="58">
        <v>0.06398603776150864</v>
      </c>
      <c r="E99" s="58">
        <v>0.0630611721355442</v>
      </c>
      <c r="F99" s="59">
        <v>0.06326654523375835</v>
      </c>
      <c r="G99" s="59">
        <v>0.06228251550758989</v>
      </c>
      <c r="H99" s="58">
        <v>0.060470635762258244</v>
      </c>
      <c r="I99" s="58">
        <v>0.059950127252628604</v>
      </c>
      <c r="J99" s="58">
        <v>0.059085586273611324</v>
      </c>
      <c r="K99" s="59">
        <v>0.060781476121562955</v>
      </c>
      <c r="L99" s="59">
        <v>0.0634957344023024</v>
      </c>
      <c r="M99" s="59">
        <v>0.06517667623923086</v>
      </c>
    </row>
    <row r="100" spans="1:13" ht="11.25" customHeight="1">
      <c r="A100" s="24" t="s">
        <v>13</v>
      </c>
      <c r="B100" s="75">
        <v>1</v>
      </c>
      <c r="C100" s="75">
        <v>1</v>
      </c>
      <c r="D100" s="75">
        <v>1</v>
      </c>
      <c r="E100" s="75">
        <v>1</v>
      </c>
      <c r="F100" s="75">
        <v>1</v>
      </c>
      <c r="G100" s="75">
        <v>1</v>
      </c>
      <c r="H100" s="75">
        <v>1</v>
      </c>
      <c r="I100" s="75">
        <v>1</v>
      </c>
      <c r="J100" s="75">
        <v>1</v>
      </c>
      <c r="K100" s="75">
        <v>1</v>
      </c>
      <c r="L100" s="75">
        <v>1</v>
      </c>
      <c r="M100" s="75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7" t="s">
        <v>17</v>
      </c>
      <c r="B102" s="38">
        <v>42736</v>
      </c>
      <c r="C102" s="38">
        <v>42767</v>
      </c>
      <c r="D102" s="38">
        <v>42795</v>
      </c>
      <c r="E102" s="38">
        <v>42826</v>
      </c>
      <c r="F102" s="38">
        <v>42856</v>
      </c>
      <c r="G102" s="38">
        <v>42887</v>
      </c>
      <c r="H102" s="38">
        <v>42917</v>
      </c>
      <c r="I102" s="38">
        <v>42948</v>
      </c>
      <c r="J102" s="38">
        <v>42979</v>
      </c>
      <c r="K102" s="38">
        <v>43009</v>
      </c>
      <c r="L102" s="38">
        <v>43040</v>
      </c>
      <c r="M102" s="38">
        <v>43070</v>
      </c>
    </row>
    <row r="103" spans="1:13" ht="11.25" customHeight="1">
      <c r="A103" s="20" t="s">
        <v>0</v>
      </c>
      <c r="B103" s="58">
        <f>B52/$B$63</f>
        <v>0.024368362349061635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ht="11.25" customHeight="1">
      <c r="A104" s="21" t="s">
        <v>1</v>
      </c>
      <c r="B104" s="58">
        <f aca="true" t="shared" si="7" ref="B104:B114">B53/$B$63</f>
        <v>0.022719557732408708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ht="12.75">
      <c r="A105" s="22" t="s">
        <v>2</v>
      </c>
      <c r="B105" s="58">
        <f t="shared" si="7"/>
        <v>0.5934726734881917</v>
      </c>
      <c r="C105" s="60"/>
      <c r="D105" s="60"/>
      <c r="E105" s="60"/>
      <c r="F105" s="58"/>
      <c r="G105" s="58"/>
      <c r="H105" s="60"/>
      <c r="I105" s="60"/>
      <c r="J105" s="58"/>
      <c r="K105" s="58"/>
      <c r="L105" s="58"/>
      <c r="M105" s="58"/>
    </row>
    <row r="106" spans="1:13" ht="13.5" customHeight="1">
      <c r="A106" s="23" t="s">
        <v>8</v>
      </c>
      <c r="B106" s="58">
        <f t="shared" si="7"/>
        <v>0.24768439939867126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1:13" ht="12.75">
      <c r="A107" s="23" t="s">
        <v>9</v>
      </c>
      <c r="B107" s="58">
        <f t="shared" si="7"/>
        <v>0.12683671984869793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3" ht="12.75">
      <c r="A108" s="23" t="s">
        <v>10</v>
      </c>
      <c r="B108" s="58">
        <f t="shared" si="7"/>
        <v>0.21895155424082247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ht="12.75">
      <c r="A109" s="21" t="s">
        <v>3</v>
      </c>
      <c r="B109" s="58">
        <f t="shared" si="7"/>
        <v>0.17545220891324378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3" ht="12.75">
      <c r="A110" s="21" t="s">
        <v>4</v>
      </c>
      <c r="B110" s="58">
        <f t="shared" si="7"/>
        <v>0.023519712914019688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ht="12.75">
      <c r="A111" s="21" t="s">
        <v>5</v>
      </c>
      <c r="B111" s="58">
        <f t="shared" si="7"/>
        <v>0.03838320159061151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ht="12.75">
      <c r="A112" s="21" t="s">
        <v>6</v>
      </c>
      <c r="B112" s="58">
        <f t="shared" si="7"/>
        <v>0.05809611561030018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ht="12.75">
      <c r="A113" s="21" t="s">
        <v>7</v>
      </c>
      <c r="B113" s="58">
        <f t="shared" si="7"/>
        <v>0.06398816740216284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ht="12.75">
      <c r="A114" s="24" t="s">
        <v>13</v>
      </c>
      <c r="B114" s="75">
        <f t="shared" si="7"/>
        <v>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2" ht="12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27"/>
      <c r="L115" s="28"/>
    </row>
    <row r="116" spans="1:13" ht="25.5">
      <c r="A116" s="37" t="s">
        <v>17</v>
      </c>
      <c r="B116" s="38">
        <v>42705</v>
      </c>
      <c r="C116" s="38">
        <v>42736</v>
      </c>
      <c r="D116" s="39" t="s">
        <v>18</v>
      </c>
      <c r="E116" s="39" t="s">
        <v>16</v>
      </c>
      <c r="F116" s="30"/>
      <c r="G116" s="30"/>
      <c r="H116" s="30"/>
      <c r="I116" s="30"/>
      <c r="J116" s="30"/>
      <c r="K116" s="35"/>
      <c r="L116" s="36"/>
      <c r="M116" s="31"/>
    </row>
    <row r="117" spans="1:12" ht="12.75">
      <c r="A117" s="20" t="s">
        <v>0</v>
      </c>
      <c r="B117" s="41">
        <v>998</v>
      </c>
      <c r="C117" s="32">
        <v>1005</v>
      </c>
      <c r="D117" s="45">
        <f>C117-B117</f>
        <v>7</v>
      </c>
      <c r="E117" s="51">
        <f>(D117*100)/B117</f>
        <v>0.7014028056112225</v>
      </c>
      <c r="F117" s="30"/>
      <c r="G117" s="30"/>
      <c r="H117" s="30"/>
      <c r="I117" s="30"/>
      <c r="J117" s="30"/>
      <c r="K117" s="27"/>
      <c r="L117" s="28"/>
    </row>
    <row r="118" spans="1:10" ht="12.75">
      <c r="A118" s="21" t="s">
        <v>1</v>
      </c>
      <c r="B118" s="41">
        <v>847</v>
      </c>
      <c r="C118" s="32">
        <v>937</v>
      </c>
      <c r="D118" s="45">
        <f aca="true" t="shared" si="8" ref="D118:D128">C118-B118</f>
        <v>90</v>
      </c>
      <c r="E118" s="51">
        <f aca="true" t="shared" si="9" ref="E118:E128">(D118*100)/B118</f>
        <v>10.625737898465172</v>
      </c>
      <c r="F118" s="31"/>
      <c r="G118" s="31"/>
      <c r="H118" s="31"/>
      <c r="I118" s="31"/>
      <c r="J118" s="31"/>
    </row>
    <row r="119" spans="1:5" ht="12.75">
      <c r="A119" s="48" t="s">
        <v>2</v>
      </c>
      <c r="B119" s="42">
        <v>23591</v>
      </c>
      <c r="C119" s="42">
        <v>24476</v>
      </c>
      <c r="D119" s="42">
        <f t="shared" si="8"/>
        <v>885</v>
      </c>
      <c r="E119" s="55">
        <f t="shared" si="9"/>
        <v>3.751430630325124</v>
      </c>
    </row>
    <row r="120" spans="1:13" ht="12.75">
      <c r="A120" s="49" t="s">
        <v>8</v>
      </c>
      <c r="B120" s="41">
        <v>9864</v>
      </c>
      <c r="C120" s="41">
        <v>10215</v>
      </c>
      <c r="D120" s="45">
        <f t="shared" si="8"/>
        <v>351</v>
      </c>
      <c r="E120" s="51">
        <f t="shared" si="9"/>
        <v>3.5583941605839415</v>
      </c>
      <c r="F120" s="26"/>
      <c r="G120" s="26"/>
      <c r="H120" s="26"/>
      <c r="I120" s="26"/>
      <c r="J120" s="26"/>
      <c r="K120" s="26"/>
      <c r="L120" s="26"/>
      <c r="M120" s="26"/>
    </row>
    <row r="121" spans="1:5" ht="12.75">
      <c r="A121" s="49" t="s">
        <v>9</v>
      </c>
      <c r="B121" s="41">
        <v>5044</v>
      </c>
      <c r="C121" s="41">
        <v>5231</v>
      </c>
      <c r="D121" s="45">
        <f t="shared" si="8"/>
        <v>187</v>
      </c>
      <c r="E121" s="51">
        <f t="shared" si="9"/>
        <v>3.7073750991276766</v>
      </c>
    </row>
    <row r="122" spans="1:5" ht="12.75">
      <c r="A122" s="49" t="s">
        <v>10</v>
      </c>
      <c r="B122" s="41">
        <v>8683</v>
      </c>
      <c r="C122" s="41">
        <v>9030</v>
      </c>
      <c r="D122" s="45">
        <f t="shared" si="8"/>
        <v>347</v>
      </c>
      <c r="E122" s="51">
        <f t="shared" si="9"/>
        <v>3.996314637797996</v>
      </c>
    </row>
    <row r="123" spans="1:5" ht="12.75">
      <c r="A123" s="50" t="s">
        <v>3</v>
      </c>
      <c r="B123" s="41">
        <v>7248</v>
      </c>
      <c r="C123" s="41">
        <v>7236</v>
      </c>
      <c r="D123" s="45">
        <f t="shared" si="8"/>
        <v>-12</v>
      </c>
      <c r="E123" s="51">
        <f t="shared" si="9"/>
        <v>-0.16556291390728478</v>
      </c>
    </row>
    <row r="124" spans="1:5" ht="12.75">
      <c r="A124" s="50" t="s">
        <v>4</v>
      </c>
      <c r="B124" s="41">
        <v>897</v>
      </c>
      <c r="C124" s="41">
        <v>970</v>
      </c>
      <c r="D124" s="45">
        <f t="shared" si="8"/>
        <v>73</v>
      </c>
      <c r="E124" s="51">
        <f t="shared" si="9"/>
        <v>8.138238573021182</v>
      </c>
    </row>
    <row r="125" spans="1:5" ht="12.75">
      <c r="A125" s="50" t="s">
        <v>5</v>
      </c>
      <c r="B125" s="41">
        <v>1513</v>
      </c>
      <c r="C125" s="41">
        <v>1583</v>
      </c>
      <c r="D125" s="45">
        <f t="shared" si="8"/>
        <v>70</v>
      </c>
      <c r="E125" s="51">
        <f t="shared" si="9"/>
        <v>4.626569729015202</v>
      </c>
    </row>
    <row r="126" spans="1:5" ht="12.75">
      <c r="A126" s="50" t="s">
        <v>6</v>
      </c>
      <c r="B126" s="41">
        <v>2341</v>
      </c>
      <c r="C126" s="41">
        <v>2396</v>
      </c>
      <c r="D126" s="45">
        <f t="shared" si="8"/>
        <v>55</v>
      </c>
      <c r="E126" s="51">
        <f t="shared" si="9"/>
        <v>2.349423323366083</v>
      </c>
    </row>
    <row r="127" spans="1:5" ht="12.75">
      <c r="A127" s="21" t="s">
        <v>7</v>
      </c>
      <c r="B127" s="41">
        <v>2610</v>
      </c>
      <c r="C127" s="32">
        <v>2639</v>
      </c>
      <c r="D127" s="45">
        <f t="shared" si="8"/>
        <v>29</v>
      </c>
      <c r="E127" s="51">
        <f t="shared" si="9"/>
        <v>1.1111111111111112</v>
      </c>
    </row>
    <row r="128" spans="1:5" ht="12.75">
      <c r="A128" s="24" t="s">
        <v>13</v>
      </c>
      <c r="B128" s="33">
        <v>40045</v>
      </c>
      <c r="C128" s="33">
        <v>41242</v>
      </c>
      <c r="D128" s="33">
        <f t="shared" si="8"/>
        <v>1197</v>
      </c>
      <c r="E128" s="52">
        <f t="shared" si="9"/>
        <v>2.989137220626795</v>
      </c>
    </row>
    <row r="134" ht="12.75">
      <c r="D134" s="18" t="s">
        <v>15</v>
      </c>
    </row>
    <row r="135" spans="4:6" ht="12.75">
      <c r="D135" s="54" t="s">
        <v>27</v>
      </c>
      <c r="E135" s="78"/>
      <c r="F135" s="78"/>
    </row>
  </sheetData>
  <sheetProtection/>
  <mergeCells count="2">
    <mergeCell ref="A14:O14"/>
    <mergeCell ref="A15:O15"/>
  </mergeCells>
  <conditionalFormatting sqref="H67:H77">
    <cfRule type="cellIs" priority="1" dxfId="1" operator="lessThan" stopIfTrue="1">
      <formula>$O$63</formula>
    </cfRule>
    <cfRule type="cellIs" priority="2" dxfId="0" operator="greaterThanOrEqual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76" r:id="rId2"/>
  <headerFooter alignWithMargins="0">
    <oddFooter>&amp;LINF-03/2017. Observatorio de la Realidad Social.&amp;R&amp;P</oddFooter>
  </headerFooter>
  <rowBreaks count="3" manualBreakCount="3">
    <brk id="30" max="255" man="1"/>
    <brk id="78" max="15" man="1"/>
    <brk id="12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2016-01-12T13:43:52Z</cp:lastPrinted>
  <dcterms:created xsi:type="dcterms:W3CDTF">2008-10-07T08:49:59Z</dcterms:created>
  <dcterms:modified xsi:type="dcterms:W3CDTF">2017-02-01T08:59:30Z</dcterms:modified>
  <cp:category/>
  <cp:version/>
  <cp:contentType/>
  <cp:contentStatus/>
</cp:coreProperties>
</file>