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45" windowWidth="11475" windowHeight="3105" firstSheet="4" activeTab="10"/>
  </bookViews>
  <sheets>
    <sheet name="AT-1a" sheetId="1" r:id="rId1"/>
    <sheet name="AT-2a" sheetId="2" r:id="rId2"/>
    <sheet name="AT-3" sheetId="3" r:id="rId3"/>
    <sheet name="AT-4" sheetId="4" r:id="rId4"/>
    <sheet name="AT-5" sheetId="5" r:id="rId5"/>
    <sheet name="AT-15 (Auton)" sheetId="6" r:id="rId6"/>
    <sheet name="EP-1a" sheetId="7" r:id="rId7"/>
    <sheet name="EP-2" sheetId="8" r:id="rId8"/>
    <sheet name="EP-3" sheetId="9" r:id="rId9"/>
    <sheet name="EP-12 Auton" sheetId="10" r:id="rId10"/>
    <sheet name="portada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Regression_Int" localSheetId="5" hidden="1">1</definedName>
    <definedName name="A_impresión_IM" localSheetId="5">'AT-15 (Auton)'!$A$1:$I$9</definedName>
    <definedName name="A_impresión_IM" localSheetId="9">#REF!</definedName>
    <definedName name="A_impresión_IM">#REF!</definedName>
    <definedName name="_xlnm.Print_Area" localSheetId="5">'AT-15 (Auton)'!$A$1:$I$13</definedName>
    <definedName name="_xlnm.Print_Area" localSheetId="0">'AT-1a'!$A$1:$K$25</definedName>
    <definedName name="_xlnm.Print_Area" localSheetId="1">'AT-2a'!$A$1:$L$65</definedName>
    <definedName name="_xlnm.Print_Area" localSheetId="2">'AT-3'!$A$1:$W$21</definedName>
    <definedName name="_xlnm.Print_Area" localSheetId="3">'AT-4'!$A$1:$R$66</definedName>
    <definedName name="_xlnm.Print_Area" localSheetId="4">'AT-5'!$A$1:$I$25</definedName>
    <definedName name="_xlnm.Print_Area" localSheetId="9">'EP-12 Auton'!$A:$IV</definedName>
    <definedName name="_xlnm.Print_Area" localSheetId="6">'EP-1a'!$A$1:$AA$16</definedName>
    <definedName name="_xlnm.Print_Area" localSheetId="7">'EP-2'!$A$1:$I$44</definedName>
    <definedName name="_xlnm.Print_Area" localSheetId="8">'EP-3'!$A:$W</definedName>
    <definedName name="MES">'[1]DATOS TOTALES'!$H$5</definedName>
    <definedName name="mila" localSheetId="5">'[4]EP-2'!#REF!</definedName>
    <definedName name="mila" localSheetId="2">'[5]EP-2'!#REF!</definedName>
    <definedName name="mila" localSheetId="3">'[5]EP-2'!#REF!</definedName>
    <definedName name="mila" localSheetId="4">'[5]EP-2'!#REF!</definedName>
    <definedName name="mila" localSheetId="9">'[4]EP-2'!#REF!</definedName>
    <definedName name="mila" localSheetId="8">'[5]EP-2'!#REF!</definedName>
    <definedName name="mila">'EP-2'!#REF!</definedName>
    <definedName name="milagros">'[6]EP-2'!#REF!</definedName>
    <definedName name="N13L52" localSheetId="9">#REF!</definedName>
    <definedName name="N13L52">'[3]AT-5'!#REF!</definedName>
    <definedName name="NUEVO">#REF!</definedName>
  </definedNames>
  <calcPr fullCalcOnLoad="1"/>
</workbook>
</file>

<file path=xl/comments7.xml><?xml version="1.0" encoding="utf-8"?>
<comments xmlns="http://schemas.openxmlformats.org/spreadsheetml/2006/main">
  <authors>
    <author>Un usuario de Microsoft Office satisfecho</author>
  </authors>
  <commentList>
    <comment ref="C7" authorId="0">
      <text>
        <r>
          <rPr>
            <sz val="8"/>
            <rFont val="Tahoma"/>
            <family val="0"/>
          </rPr>
          <t>A: EP produc. por agentes químicos</t>
        </r>
      </text>
    </comment>
    <comment ref="E7" authorId="0">
      <text>
        <r>
          <rPr>
            <sz val="8"/>
            <rFont val="Tahoma"/>
            <family val="0"/>
          </rPr>
          <t>B: Afecciones Cutáneas</t>
        </r>
      </text>
    </comment>
    <comment ref="G7" authorId="0">
      <text>
        <r>
          <rPr>
            <sz val="8"/>
            <rFont val="Tahoma"/>
            <family val="0"/>
          </rPr>
          <t>C: Enfer. Respiratorias</t>
        </r>
      </text>
    </comment>
    <comment ref="I7" authorId="0">
      <text>
        <r>
          <rPr>
            <sz val="8"/>
            <rFont val="Tahoma"/>
            <family val="0"/>
          </rPr>
          <t>D: Enfer. Infecciosas</t>
        </r>
      </text>
    </comment>
    <comment ref="K7" authorId="0">
      <text>
        <r>
          <rPr>
            <sz val="8"/>
            <rFont val="Tahoma"/>
            <family val="0"/>
          </rPr>
          <t>E03: Hipoacusias</t>
        </r>
      </text>
    </comment>
    <comment ref="M7" authorId="0">
      <text>
        <r>
          <rPr>
            <sz val="8"/>
            <rFont val="Tahoma"/>
            <family val="0"/>
          </rPr>
          <t>E05: Enfer. por Vibraciones</t>
        </r>
      </text>
    </comment>
    <comment ref="O7" authorId="0">
      <text>
        <r>
          <rPr>
            <sz val="8"/>
            <rFont val="Tahoma"/>
            <family val="0"/>
          </rPr>
          <t xml:space="preserve">E06a: Enf. bolsas serosas debias presión </t>
        </r>
      </text>
    </comment>
    <comment ref="Q7" authorId="0">
      <text>
        <r>
          <rPr>
            <sz val="8"/>
            <rFont val="Tahoma"/>
            <family val="0"/>
          </rPr>
          <t xml:space="preserve">E06b: Enf.fatiga vainas tendinosas y perit.
</t>
        </r>
      </text>
    </comment>
    <comment ref="S7" authorId="0">
      <text>
        <r>
          <rPr>
            <sz val="8"/>
            <rFont val="Tahoma"/>
            <family val="0"/>
          </rPr>
          <t xml:space="preserve">E06e: Parálisis nervios debidos presión
</t>
        </r>
      </text>
    </comment>
    <comment ref="Y7" authorId="0">
      <text>
        <r>
          <rPr>
            <sz val="8"/>
            <rFont val="Tahoma"/>
            <family val="0"/>
          </rPr>
          <t xml:space="preserve">E06f: Otros procesos osteoarticulares
</t>
        </r>
      </text>
    </comment>
    <comment ref="U7" authorId="0">
      <text>
        <r>
          <rPr>
            <sz val="8"/>
            <rFont val="Tahoma"/>
            <family val="0"/>
          </rPr>
          <t xml:space="preserve">E06f: Otros procesos osteoarticulares
</t>
        </r>
      </text>
    </comment>
  </commentList>
</comments>
</file>

<file path=xl/sharedStrings.xml><?xml version="1.0" encoding="utf-8"?>
<sst xmlns="http://schemas.openxmlformats.org/spreadsheetml/2006/main" count="436" uniqueCount="254">
  <si>
    <t xml:space="preserve">PARTES DE ACCIDENTES DE TRABAJO CON BAJA </t>
  </si>
  <si>
    <t xml:space="preserve">SEGÚN GRADO DE LESIÓN Y SECTORES ECONÓMICOS </t>
  </si>
  <si>
    <t>ACCIDENTES EN JORNADA DE TRABAJO</t>
  </si>
  <si>
    <t>CON BAJA</t>
  </si>
  <si>
    <t>LEVES</t>
  </si>
  <si>
    <t>GRAVES</t>
  </si>
  <si>
    <t>MORTALES</t>
  </si>
  <si>
    <t>TOTALES</t>
  </si>
  <si>
    <t>SEGÚN SECTORES ECONÓMICOS</t>
  </si>
  <si>
    <t>Agricultura</t>
  </si>
  <si>
    <t>Industria</t>
  </si>
  <si>
    <t>Construcción</t>
  </si>
  <si>
    <t>Servicios</t>
  </si>
  <si>
    <t>TOTAL</t>
  </si>
  <si>
    <t>Fuente:  I.N.S.L.  Sección de Investigación y Epidemiología Laboral</t>
  </si>
  <si>
    <t>PARTES DE ACCIDENTES DE TRABAJO CON BAJA</t>
  </si>
  <si>
    <t>SEGÚN GRADO DE LESIÓN Y ACTIVIDAD ECONÓMICA</t>
  </si>
  <si>
    <t xml:space="preserve">ACCIDENTES EN JORNADA DE TRABAJO </t>
  </si>
  <si>
    <t xml:space="preserve"> CON BAJA</t>
  </si>
  <si>
    <t>SEGÚN ACTIVIDAD ECONÓMICA</t>
  </si>
  <si>
    <t>ACCIDENTES IN ITINERE CON BAJA</t>
  </si>
  <si>
    <t>TOTAL GENERAL</t>
  </si>
  <si>
    <t>n.º</t>
  </si>
  <si>
    <t>No consta</t>
  </si>
  <si>
    <t>Fuente Datos Accidentes y Elaboración:  I.N.S.L.  Sección de Investigación y Epidemiología Laboral</t>
  </si>
  <si>
    <t>02-Selvicultura, Explotación Forestal</t>
  </si>
  <si>
    <t>05-Pesca, Acuicultura y Act. Ser. relac.</t>
  </si>
  <si>
    <t>15-Ind. Produc. alimenticios y bebidas</t>
  </si>
  <si>
    <t>17-Industria Textil</t>
  </si>
  <si>
    <t>18-Ind. Confección y de la Peletería</t>
  </si>
  <si>
    <t>19-Prepar. curtido y acabado Cuero</t>
  </si>
  <si>
    <t>20-Industria de  Madera y del Corcho</t>
  </si>
  <si>
    <t>21-Industria del Papel</t>
  </si>
  <si>
    <t>22-Edición, Artes Gráficas y Reproduc</t>
  </si>
  <si>
    <t>24-Industria Química</t>
  </si>
  <si>
    <t>25-Prepar. Prod. Caucho y Mat. Plást.</t>
  </si>
  <si>
    <t>26-Fabric. Otros Pr. Minerales no Met.</t>
  </si>
  <si>
    <t>27-Metalurgia</t>
  </si>
  <si>
    <t xml:space="preserve">28-Fabricación Productos Metálicos </t>
  </si>
  <si>
    <t>29-Ind. Const. Maquinaria y Eq.Mecán.</t>
  </si>
  <si>
    <t>31-Fabr. Maquinaria y Mat. Eléctrico</t>
  </si>
  <si>
    <t>32-Fabric. Material Electrónico</t>
  </si>
  <si>
    <t>33-Fabric. Eq. Médico-Quirúrgico,opt.</t>
  </si>
  <si>
    <t>34-Fabr.Vehículos motor y remolques</t>
  </si>
  <si>
    <t>35-Fabr. Otro material de transporte</t>
  </si>
  <si>
    <t>36-Fabr. Muebles; otras Ind. Manufac.</t>
  </si>
  <si>
    <t>37-Reciclaje</t>
  </si>
  <si>
    <t>40-Energía Eléctrica, Gas, Vapor</t>
  </si>
  <si>
    <t>41-Captación, Depur. y Distib. Agua</t>
  </si>
  <si>
    <t>45-Construcción</t>
  </si>
  <si>
    <t>50-Venta,  Reparac. Vehículos Motor</t>
  </si>
  <si>
    <t>51-Comercio al por Mayor</t>
  </si>
  <si>
    <t>52-Comercio al por Menor</t>
  </si>
  <si>
    <t>55-Hostelería</t>
  </si>
  <si>
    <t>60-Transporte Terrestre</t>
  </si>
  <si>
    <t>63-Activ. Anex.Transptes. Agenc.Viajes</t>
  </si>
  <si>
    <t>64-Correos y Telecomunicaciones</t>
  </si>
  <si>
    <t xml:space="preserve">65-Intermediación Financiera </t>
  </si>
  <si>
    <t>66-Seguros y planes de pensiones</t>
  </si>
  <si>
    <t>70-Actividades Inmobiliarias</t>
  </si>
  <si>
    <t>71-Alquiler maquinaria</t>
  </si>
  <si>
    <t>72-Actividades Informáticas</t>
  </si>
  <si>
    <t>73-Investigación y Desarrollo</t>
  </si>
  <si>
    <t>74-Otras actividades empresariales</t>
  </si>
  <si>
    <t>75-Administración Pública, Def. y S.S.</t>
  </si>
  <si>
    <t>80-Educación</t>
  </si>
  <si>
    <t>85-Activ. Sanitarias y Veterinarias</t>
  </si>
  <si>
    <t>90-Activ. Saneamiento Público</t>
  </si>
  <si>
    <t>91-Actividades Asociativas</t>
  </si>
  <si>
    <t>92-Act. Recreativas Culturales y Depor.</t>
  </si>
  <si>
    <t>93-Act. Diversas de Serv. Personales</t>
  </si>
  <si>
    <t>95-Hogares emplean pers. doméstico</t>
  </si>
  <si>
    <t xml:space="preserve">POR GRUPO DE ENFERMEDAD Y SECTORES ECONÓMICOS </t>
  </si>
  <si>
    <t>GRUPO DE ENFERMEDAD PROFESIONAL</t>
  </si>
  <si>
    <t>A</t>
  </si>
  <si>
    <t>B</t>
  </si>
  <si>
    <t>C</t>
  </si>
  <si>
    <t>D</t>
  </si>
  <si>
    <t>E03</t>
  </si>
  <si>
    <t>E05</t>
  </si>
  <si>
    <t>E06A / E06C</t>
  </si>
  <si>
    <t>E06B</t>
  </si>
  <si>
    <t>E06E</t>
  </si>
  <si>
    <t>E06F</t>
  </si>
  <si>
    <t>SECTORES ECONÓMICOS</t>
  </si>
  <si>
    <t>Enfermedades por Agentes Químicos</t>
  </si>
  <si>
    <t>Afecciones Cutáneas</t>
  </si>
  <si>
    <t>Afecciones Respiratorias</t>
  </si>
  <si>
    <t>Enfermedades Infecciosas</t>
  </si>
  <si>
    <t>Hipoacusias</t>
  </si>
  <si>
    <t>Enfermedades por Vibraciones</t>
  </si>
  <si>
    <t>Enfermedades bolsas serosas debidas a presión y meniscopatías</t>
  </si>
  <si>
    <t>Enfermedades Tendinosas y Peritendinosas</t>
  </si>
  <si>
    <t>Alteraciones Neurológicas por Presión</t>
  </si>
  <si>
    <t>Otras Alteraciones Osteo- musculares</t>
  </si>
  <si>
    <t>GÉNERO</t>
  </si>
  <si>
    <t>SUBGRUPOS DE ENFERMEDAD</t>
  </si>
  <si>
    <t>HOMBRES</t>
  </si>
  <si>
    <t>MUJERES</t>
  </si>
  <si>
    <t>%</t>
  </si>
  <si>
    <t>A) E.P. POR AGENTES QUÍMICOS</t>
  </si>
  <si>
    <t xml:space="preserve">                                             </t>
  </si>
  <si>
    <t>A27 Deriv. halog. hidrocarb. alifáticos</t>
  </si>
  <si>
    <t>B) E.P. DE LA PIEL</t>
  </si>
  <si>
    <t>B02 Otras afecciones cutáneas</t>
  </si>
  <si>
    <t>C) E.P. POR INHALACIÓN SUSTANC.</t>
  </si>
  <si>
    <t>C05 Asma provocado medio profes.</t>
  </si>
  <si>
    <t>C06 Irritación vías aéreas superiores</t>
  </si>
  <si>
    <t>D) E.P. INFECCIOSAS Y PARASIT.</t>
  </si>
  <si>
    <t>D03 Transmitidos por animales</t>
  </si>
  <si>
    <t>E) E.P. POR AGENTES FÍSICOS</t>
  </si>
  <si>
    <t>E03 Hipoacusia o sordera por ruido</t>
  </si>
  <si>
    <t>E06B Fatiga vainas tendinosas</t>
  </si>
  <si>
    <t>E06E Parálisis nervios debidas a presión</t>
  </si>
  <si>
    <t>E06F Otros procesos osteoarticulares</t>
  </si>
  <si>
    <t>Población</t>
  </si>
  <si>
    <t>n.º P.E.P.</t>
  </si>
  <si>
    <t>(*) Agricultura Cuenta Propia y  Cuenta Ajena</t>
  </si>
  <si>
    <r>
      <t>A.T. "</t>
    </r>
    <r>
      <rPr>
        <i/>
        <sz val="11"/>
        <rFont val="Arial"/>
        <family val="2"/>
      </rPr>
      <t>In Itinere</t>
    </r>
    <r>
      <rPr>
        <sz val="11"/>
        <rFont val="Arial"/>
        <family val="2"/>
      </rPr>
      <t>"</t>
    </r>
  </si>
  <si>
    <t>TOTAL A.T. CON BAJA</t>
  </si>
  <si>
    <t>14-Extrac. Minerales no metal. ni energ.</t>
  </si>
  <si>
    <t xml:space="preserve">01-Agricultura, Ganadería, Caza  (*) </t>
  </si>
  <si>
    <t>Enfermedades Sistémicas</t>
  </si>
  <si>
    <t>F) ENFERMEDADES SISTÉMICAS</t>
  </si>
  <si>
    <t>AT-2a</t>
  </si>
  <si>
    <t>PARTES DE DECLARACIÓN DE ENFERMEDAD PROFESIONAL</t>
  </si>
  <si>
    <t xml:space="preserve">PARTES DE DECLARACIÓN DE ENFERMEDAD PROFESIONAL </t>
  </si>
  <si>
    <t>SEGÚN GÉNERO Y GRUPO DE ENFERMEDAD</t>
  </si>
  <si>
    <t>Patologías por otros Agentes Físicos</t>
  </si>
  <si>
    <t>ACCIDENTES DE TRABAJO SEGÚN GRAVEDAD POR TIPO DE ACCIDENTE</t>
  </si>
  <si>
    <t>RÉGIMEN ESPECIAL DE TRABAJADORES AUTÓNOMOS</t>
  </si>
  <si>
    <t>TIPO DE ACCIDENTE</t>
  </si>
  <si>
    <t>GRADO DE LESIÓN</t>
  </si>
  <si>
    <t xml:space="preserve">    TOTAL</t>
  </si>
  <si>
    <t>Con baja- Jornada de Trabajo</t>
  </si>
  <si>
    <t>N.º trabajadores autónomos con cobertura</t>
  </si>
  <si>
    <t>Indice de Incidencia por mil trabajadores</t>
  </si>
  <si>
    <t>AT-15</t>
  </si>
  <si>
    <t xml:space="preserve">Fuente: Datos cedidos por el Servicio de Estadísticas de Protección Social del Ministerio de Trabajo y Asuntos Sociales. </t>
  </si>
  <si>
    <t>SIN BAJA</t>
  </si>
  <si>
    <t>Indice de Incidencia por cien mil trabajadores</t>
  </si>
  <si>
    <t>GRUPO DE ENFERMEDAD</t>
  </si>
  <si>
    <t>Casos Incidentes</t>
  </si>
  <si>
    <t>Recaídas</t>
  </si>
  <si>
    <t>EP-12</t>
  </si>
  <si>
    <t>Población con cobertura: Trabajadores autónomos que han optado para la cobertura de las contingencias de AT. y EP.</t>
  </si>
  <si>
    <t>Población con cobertura: Trabajadores autónomos que han optado para la cobertura de las contingencias de AT. y EP</t>
  </si>
  <si>
    <r>
      <t>(*)</t>
    </r>
    <r>
      <rPr>
        <i/>
        <sz val="9"/>
        <rFont val="Arial"/>
        <family val="2"/>
      </rPr>
      <t xml:space="preserve"> Incluye Régimen de Trabajadores Autónomos que han optado por la cobertura de las contingencias de AT. y EP.</t>
    </r>
  </si>
  <si>
    <t>TOTAL (*)</t>
  </si>
  <si>
    <t>Total Actividades (**)</t>
  </si>
  <si>
    <t>ACCIDENTES DE TRABAJO CON BAJA EN JORNADA DE TRABAJO.</t>
  </si>
  <si>
    <t>ÍNDICES DE INCIDENCIA ACUMULADOS DE ACCIDENTES TOTALES POR SECTORES ECONÓMICOS</t>
  </si>
  <si>
    <t xml:space="preserve">SECTORES </t>
  </si>
  <si>
    <t>Indice de</t>
  </si>
  <si>
    <t>ECONÓMICOS</t>
  </si>
  <si>
    <t>Accidentes</t>
  </si>
  <si>
    <t>Trabajadores</t>
  </si>
  <si>
    <t>Incidencia por</t>
  </si>
  <si>
    <t>(1)</t>
  </si>
  <si>
    <t>mil trabajadores</t>
  </si>
  <si>
    <t>AGRICULTURA  (*)</t>
  </si>
  <si>
    <t>INDUSTRIA</t>
  </si>
  <si>
    <t>CONSTRUCCION</t>
  </si>
  <si>
    <t>SERVICIOS</t>
  </si>
  <si>
    <t>(*) Agricultura Cuenta Propia y Cuenta Ajena</t>
  </si>
  <si>
    <t>ÍNDICES DE INCIDENCIA ACUMULADOS DE ACCIDENTES TOTALES (División-Cnae93)</t>
  </si>
  <si>
    <t>Actividades Económicas</t>
  </si>
  <si>
    <t>Número</t>
  </si>
  <si>
    <t>CNAE - 93</t>
  </si>
  <si>
    <t>Navarra</t>
  </si>
  <si>
    <t>incr</t>
  </si>
  <si>
    <t xml:space="preserve">(*) </t>
  </si>
  <si>
    <t>&gt;20</t>
  </si>
  <si>
    <t>&gt; trab</t>
  </si>
  <si>
    <t>&gt;100</t>
  </si>
  <si>
    <t xml:space="preserve">01-Agricultura, Ganadería, Caza  (**) </t>
  </si>
  <si>
    <t>62-Transporte aéreo y espacial</t>
  </si>
  <si>
    <t>Fuente Población Asalariada: Servicio de Estadísticas de Protección Social del Ministerio de Trabajo y Asuntos Sociales</t>
  </si>
  <si>
    <t>(*)  Se muestran únicamente las actividades que han registrados accidentes durante este periodo.</t>
  </si>
  <si>
    <t>AT-4</t>
  </si>
  <si>
    <t>(**) Agricultura Cuenta Propia y  Cuenta Ajena</t>
  </si>
  <si>
    <t>A.T. "In Itinere"</t>
  </si>
  <si>
    <t xml:space="preserve">INDICES DE INCIDENCIA ACUMULADOS DE PARTES DE DECLARACIÓN </t>
  </si>
  <si>
    <t>DE ENFERMEDAD PROFESIONAL POR SECTORES ECONÓMICOS</t>
  </si>
  <si>
    <t>SECTORES</t>
  </si>
  <si>
    <t>05-Pesca, Acuicultura y Act. Servicios relac.</t>
  </si>
  <si>
    <t>14-Extrac. Minerales no metal. ni energét.</t>
  </si>
  <si>
    <t>19-Preparación curtido y acabado Cuero</t>
  </si>
  <si>
    <t>22-Edición, Artes Gráficas y Reproducción</t>
  </si>
  <si>
    <t>25-Prepar. Prod. Caucho y Mat. Plásticas</t>
  </si>
  <si>
    <t>26-Fabric. Otros Pr. Minerales no Metálicos</t>
  </si>
  <si>
    <t>29-Ind. Const. Maquinaria y Eq. Mecánico</t>
  </si>
  <si>
    <t>31-Fabr. Maquinaria y Material Eléctrico</t>
  </si>
  <si>
    <t>32-Fabricación Material Electrónico</t>
  </si>
  <si>
    <t>33-Fabric. Eq. Médico-Quirúrgico,optica</t>
  </si>
  <si>
    <t>34-Fabricac. Vehículos motor y remolques</t>
  </si>
  <si>
    <t>35-Fabricac. Otro material de transporte</t>
  </si>
  <si>
    <t>36-Fabr. Muebles; otras Ind. Manufacturera</t>
  </si>
  <si>
    <t>41-Captación, Depur. y Distibución Agua</t>
  </si>
  <si>
    <t>50-Venta,  Reparación Vehículos Motor</t>
  </si>
  <si>
    <t>63-Activ. Anex.Transptes. Agencias Viajes</t>
  </si>
  <si>
    <t>75-Administración Pública, Defensa y S.S.</t>
  </si>
  <si>
    <t>92-Act. Recreativas Culturales y Deportivas</t>
  </si>
  <si>
    <t>95-Hogares emplean personal doméstico</t>
  </si>
  <si>
    <t>(2)</t>
  </si>
  <si>
    <t xml:space="preserve">Indice de   </t>
  </si>
  <si>
    <t>cien mil trab.</t>
  </si>
  <si>
    <t>a riesgo</t>
  </si>
  <si>
    <t>99-Organismos extraterritoriales</t>
  </si>
  <si>
    <t xml:space="preserve">PARTES DE ENFERMEDAD PROFESIONAL </t>
  </si>
  <si>
    <t xml:space="preserve">TOTALES </t>
  </si>
  <si>
    <t>AGRICULTURA</t>
  </si>
  <si>
    <t>A12 Cloro y sus compuestos inorgánicos</t>
  </si>
  <si>
    <t>F10 Otras enfermedades sistémicas</t>
  </si>
  <si>
    <t>E08A Queratoconjuntivitis por láser</t>
  </si>
  <si>
    <t>E06C Lesiones del menisco</t>
  </si>
  <si>
    <t>E06A Bolsas serosas debidas a presión</t>
  </si>
  <si>
    <t>67 Activ. auxiliares a la interm. financiera</t>
  </si>
  <si>
    <t>67 Activ. Auxiliar.a la interm. financiera</t>
  </si>
  <si>
    <t>D04 Infec. o Paras. del personal prevención</t>
  </si>
  <si>
    <t>NAVARRA - 2.º trimestre Año 2006 / 2005</t>
  </si>
  <si>
    <t>Datos provisionales a fecha 7/8/2006</t>
  </si>
  <si>
    <t>Enero - Junio 2006</t>
  </si>
  <si>
    <t>Enero - Junio 2005</t>
  </si>
  <si>
    <t>NAVARRA - Acumulado Enero - Junio 2006 / 2005</t>
  </si>
  <si>
    <t>NAVARRA - Acumulado Enero - Junio 2006 /2005</t>
  </si>
  <si>
    <t>NAVARRA - 2.º trimestre 2006</t>
  </si>
  <si>
    <t>2.º Trimestre</t>
  </si>
  <si>
    <t>Acumulado Enero-Junio</t>
  </si>
  <si>
    <t>Incluye 30 accidentes de trabajadores autónomos que han optado por la cobertura de las contingencias de AT. y EP. en 2006 y 27 accidentes en 2005</t>
  </si>
  <si>
    <r>
      <t>(**)</t>
    </r>
    <r>
      <rPr>
        <i/>
        <sz val="8"/>
        <rFont val="Arial"/>
        <family val="2"/>
      </rPr>
      <t xml:space="preserve">  Incluye 30 accidentes de trabajadores autónomos que han optado por la cobertura de las contingencias de AT. y EP. en 2006 y 27 accidentes en 2005</t>
    </r>
  </si>
  <si>
    <t>(1) Incluye Régimen de Trabajadores Autónomos que han optado por la cobertura de las contingencias de AT. y EP. (3627 trabajadores)</t>
  </si>
  <si>
    <t>(2) Incluye Régimen de Trabajadores Autónomos que han optado por la cobertura de las contingencias de AT. y EP. (2714 trabajadores)</t>
  </si>
  <si>
    <t>(1)  Incluye Régimen de Trabajadores Autónomos que han optado por la cobertura de las contingencias de AT. y EP. (3627 trabajadores)</t>
  </si>
  <si>
    <r>
      <t>(*)</t>
    </r>
    <r>
      <rPr>
        <i/>
        <sz val="8"/>
        <rFont val="Arial"/>
        <family val="2"/>
      </rPr>
      <t xml:space="preserve"> Incluye 48 accidentes de trabajadores autónomos que han optado por la cobertura de las contingencias de AT. y EP. en 2006 y 42 accidentes en 2005</t>
    </r>
  </si>
  <si>
    <t>NAVARRA -  2.º Trimestre Año 2006 / 2005</t>
  </si>
  <si>
    <t>NAVARRA  Acumulado Enero - Junio 2006 / 2005</t>
  </si>
  <si>
    <r>
      <t xml:space="preserve">NAVARRA </t>
    </r>
    <r>
      <rPr>
        <b/>
        <i/>
        <sz val="11"/>
        <color indexed="10"/>
        <rFont val="Arial"/>
        <family val="2"/>
      </rPr>
      <t xml:space="preserve"> </t>
    </r>
    <r>
      <rPr>
        <b/>
        <i/>
        <sz val="11"/>
        <color indexed="62"/>
        <rFont val="Arial"/>
        <family val="2"/>
      </rPr>
      <t>2.º Trimestre Año 2006</t>
    </r>
  </si>
  <si>
    <t>Diferencias en número</t>
  </si>
  <si>
    <t>Diferencias porcentuales</t>
  </si>
  <si>
    <t>Diferencias en número "In Itínere"</t>
  </si>
  <si>
    <t>Diferencias porcentuales "In Itínere"</t>
  </si>
  <si>
    <t>Diferencias en número Totales</t>
  </si>
  <si>
    <t>Diferencias porcentuales Totales</t>
  </si>
  <si>
    <t>Diferencias</t>
  </si>
  <si>
    <t>Indice Incidencia</t>
  </si>
  <si>
    <t>por 1000 trab.</t>
  </si>
  <si>
    <t>Nº</t>
  </si>
  <si>
    <t>Datos provisionales a fecha 20/4/2006</t>
  </si>
  <si>
    <t>por cien mil trab.</t>
  </si>
  <si>
    <t>DIFERENCIAS</t>
  </si>
  <si>
    <t>N. Abs.</t>
  </si>
  <si>
    <t>N.Abs</t>
  </si>
  <si>
    <t>N.Abs.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</si>
</sst>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  <numFmt numFmtId="186" formatCode="0.00000000"/>
    <numFmt numFmtId="187" formatCode="00"/>
    <numFmt numFmtId="188" formatCode="0.000000000"/>
    <numFmt numFmtId="189" formatCode="General_)"/>
    <numFmt numFmtId="190" formatCode="0.0_)"/>
    <numFmt numFmtId="191" formatCode="0_)"/>
    <numFmt numFmtId="192" formatCode="0.00_)"/>
    <numFmt numFmtId="193" formatCode="0.0%"/>
    <numFmt numFmtId="194" formatCode="_-* #,##0\ _-;\-* #,##0_-;_-* &quot;-&quot;_-;_-@_-"/>
    <numFmt numFmtId="195" formatCode="_-* #,##0.0\ _-;\-* #,##0.0_-;_-* &quot;-&quot;_-;_-@_-"/>
    <numFmt numFmtId="196" formatCode="_-* #,##0.00\ _-;\-* #,##0.00_-;_-* &quot;-&quot;_-;_-@_-"/>
    <numFmt numFmtId="197" formatCode="_-* #,##0.000\ _-;\-* #,##0.000_-;_-* &quot;-&quot;_-;_-@_-"/>
    <numFmt numFmtId="198" formatCode="#,##0.0"/>
    <numFmt numFmtId="199" formatCode="0.0000000000"/>
    <numFmt numFmtId="200" formatCode="0.00000000000"/>
    <numFmt numFmtId="201" formatCode="0.000000000000"/>
    <numFmt numFmtId="202" formatCode="0.0000000000000"/>
    <numFmt numFmtId="203" formatCode="0;[Red]0"/>
    <numFmt numFmtId="204" formatCode="#,##0;[Red]#,##0"/>
    <numFmt numFmtId="205" formatCode="0.000%"/>
    <numFmt numFmtId="206" formatCode="_-* #,##0\ _p_t_a_-;\-* #,##0\ _p_t_a_-;_-* &quot;-&quot;\ _p_t_a_-;_-@_-"/>
    <numFmt numFmtId="207" formatCode="_-* #,##0.00\ _p_t_a_-;\-* #,##0.00\ _p_t_a_-;_-* &quot;-&quot;??\ _p_t_a_-;_-@_-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ourier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ourie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ourie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8"/>
      <name val="Times New Roman"/>
      <family val="1"/>
    </font>
    <font>
      <i/>
      <sz val="9"/>
      <color indexed="8"/>
      <name val="Arial"/>
      <family val="2"/>
    </font>
    <font>
      <sz val="8"/>
      <name val="Tahoma"/>
      <family val="0"/>
    </font>
    <font>
      <sz val="8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4"/>
      <color indexed="8"/>
      <name val="Arial"/>
      <family val="2"/>
    </font>
    <font>
      <sz val="11"/>
      <color indexed="8"/>
      <name val="Courier"/>
      <family val="0"/>
    </font>
    <font>
      <sz val="14"/>
      <color indexed="8"/>
      <name val="Courier"/>
      <family val="0"/>
    </font>
    <font>
      <b/>
      <sz val="12"/>
      <color indexed="8"/>
      <name val="Courier"/>
      <family val="0"/>
    </font>
    <font>
      <b/>
      <sz val="11"/>
      <color indexed="8"/>
      <name val="Courier"/>
      <family val="0"/>
    </font>
    <font>
      <b/>
      <i/>
      <sz val="9"/>
      <color indexed="8"/>
      <name val="Times New Roman"/>
      <family val="1"/>
    </font>
    <font>
      <b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0"/>
    </font>
    <font>
      <i/>
      <sz val="8"/>
      <name val="Arial"/>
      <family val="2"/>
    </font>
    <font>
      <b/>
      <i/>
      <sz val="8"/>
      <name val="Arial"/>
      <family val="0"/>
    </font>
    <font>
      <b/>
      <sz val="12"/>
      <name val="Courier"/>
      <family val="3"/>
    </font>
    <font>
      <i/>
      <sz val="8"/>
      <name val="Times New Roman"/>
      <family val="1"/>
    </font>
    <font>
      <i/>
      <sz val="9"/>
      <name val="Times New Roman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Symbol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Times New Roman"/>
      <family val="1"/>
    </font>
    <font>
      <u val="single"/>
      <sz val="10"/>
      <color indexed="36"/>
      <name val="Arial"/>
      <family val="0"/>
    </font>
    <font>
      <b/>
      <i/>
      <sz val="11"/>
      <name val="Times New Roman"/>
      <family val="0"/>
    </font>
    <font>
      <b/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62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4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7" fillId="0" borderId="0">
      <alignment/>
      <protection/>
    </xf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0" xfId="22" applyNumberFormat="1" applyAlignment="1">
      <alignment/>
    </xf>
    <xf numFmtId="1" fontId="0" fillId="0" borderId="0" xfId="0" applyNumberFormat="1" applyAlignment="1">
      <alignment/>
    </xf>
    <xf numFmtId="1" fontId="17" fillId="0" borderId="0" xfId="0" applyNumberFormat="1" applyFont="1" applyAlignment="1" applyProtection="1">
      <alignment/>
      <protection/>
    </xf>
    <xf numFmtId="0" fontId="17" fillId="0" borderId="5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4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6" xfId="0" applyFont="1" applyBorder="1" applyAlignment="1">
      <alignment/>
    </xf>
    <xf numFmtId="0" fontId="23" fillId="0" borderId="0" xfId="0" applyFont="1" applyAlignment="1">
      <alignment/>
    </xf>
    <xf numFmtId="0" fontId="17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Continuous"/>
    </xf>
    <xf numFmtId="0" fontId="17" fillId="0" borderId="0" xfId="0" applyFont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8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0" fontId="25" fillId="0" borderId="11" xfId="0" applyFont="1" applyBorder="1" applyAlignment="1">
      <alignment horizontal="centerContinuous" wrapText="1"/>
    </xf>
    <xf numFmtId="0" fontId="25" fillId="0" borderId="12" xfId="0" applyFont="1" applyBorder="1" applyAlignment="1">
      <alignment horizontal="centerContinuous" wrapText="1"/>
    </xf>
    <xf numFmtId="0" fontId="25" fillId="0" borderId="13" xfId="0" applyFont="1" applyBorder="1" applyAlignment="1">
      <alignment horizontal="centerContinuous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94" fontId="13" fillId="0" borderId="0" xfId="18" applyNumberFormat="1" applyFont="1" applyAlignment="1">
      <alignment horizontal="centerContinuous"/>
    </xf>
    <xf numFmtId="193" fontId="13" fillId="0" borderId="0" xfId="22" applyNumberFormat="1" applyFont="1" applyAlignment="1">
      <alignment horizontal="centerContinuous"/>
    </xf>
    <xf numFmtId="194" fontId="17" fillId="0" borderId="0" xfId="18" applyNumberFormat="1" applyFont="1" applyAlignment="1">
      <alignment/>
    </xf>
    <xf numFmtId="193" fontId="17" fillId="0" borderId="0" xfId="22" applyNumberFormat="1" applyFont="1" applyAlignment="1">
      <alignment/>
    </xf>
    <xf numFmtId="0" fontId="17" fillId="0" borderId="17" xfId="0" applyFont="1" applyBorder="1" applyAlignment="1">
      <alignment/>
    </xf>
    <xf numFmtId="194" fontId="14" fillId="0" borderId="18" xfId="18" applyNumberFormat="1" applyFont="1" applyBorder="1" applyAlignment="1">
      <alignment horizontal="centerContinuous"/>
    </xf>
    <xf numFmtId="193" fontId="14" fillId="0" borderId="18" xfId="22" applyNumberFormat="1" applyFont="1" applyBorder="1" applyAlignment="1">
      <alignment horizontal="centerContinuous"/>
    </xf>
    <xf numFmtId="194" fontId="14" fillId="0" borderId="19" xfId="18" applyNumberFormat="1" applyFont="1" applyBorder="1" applyAlignment="1">
      <alignment horizontal="center"/>
    </xf>
    <xf numFmtId="193" fontId="17" fillId="0" borderId="20" xfId="22" applyNumberFormat="1" applyFont="1" applyBorder="1" applyAlignment="1">
      <alignment horizontal="centerContinuous"/>
    </xf>
    <xf numFmtId="194" fontId="17" fillId="0" borderId="8" xfId="18" applyNumberFormat="1" applyFont="1" applyBorder="1" applyAlignment="1">
      <alignment horizontal="centerContinuous"/>
    </xf>
    <xf numFmtId="193" fontId="17" fillId="0" borderId="9" xfId="22" applyNumberFormat="1" applyFont="1" applyBorder="1" applyAlignment="1">
      <alignment horizontal="centerContinuous"/>
    </xf>
    <xf numFmtId="194" fontId="17" fillId="0" borderId="21" xfId="18" applyNumberFormat="1" applyFont="1" applyBorder="1" applyAlignment="1">
      <alignment horizontal="centerContinuous"/>
    </xf>
    <xf numFmtId="193" fontId="17" fillId="0" borderId="22" xfId="22" applyNumberFormat="1" applyFont="1" applyBorder="1" applyAlignment="1">
      <alignment horizontal="centerContinuous"/>
    </xf>
    <xf numFmtId="0" fontId="17" fillId="0" borderId="0" xfId="0" applyFont="1" applyAlignment="1">
      <alignment horizontal="center"/>
    </xf>
    <xf numFmtId="194" fontId="17" fillId="0" borderId="7" xfId="18" applyNumberFormat="1" applyFont="1" applyBorder="1" applyAlignment="1">
      <alignment horizontal="center"/>
    </xf>
    <xf numFmtId="193" fontId="17" fillId="0" borderId="7" xfId="22" applyNumberFormat="1" applyFont="1" applyBorder="1" applyAlignment="1">
      <alignment horizontal="center"/>
    </xf>
    <xf numFmtId="0" fontId="14" fillId="3" borderId="6" xfId="0" applyFont="1" applyFill="1" applyBorder="1" applyAlignment="1">
      <alignment/>
    </xf>
    <xf numFmtId="194" fontId="17" fillId="3" borderId="19" xfId="18" applyNumberFormat="1" applyFont="1" applyFill="1" applyBorder="1" applyAlignment="1">
      <alignment/>
    </xf>
    <xf numFmtId="193" fontId="17" fillId="3" borderId="19" xfId="22" applyNumberFormat="1" applyFont="1" applyFill="1" applyBorder="1" applyAlignment="1">
      <alignment/>
    </xf>
    <xf numFmtId="193" fontId="17" fillId="3" borderId="5" xfId="22" applyNumberFormat="1" applyFont="1" applyFill="1" applyBorder="1" applyAlignment="1">
      <alignment/>
    </xf>
    <xf numFmtId="194" fontId="17" fillId="0" borderId="5" xfId="18" applyNumberFormat="1" applyFont="1" applyBorder="1" applyAlignment="1">
      <alignment/>
    </xf>
    <xf numFmtId="193" fontId="17" fillId="0" borderId="5" xfId="22" applyNumberFormat="1" applyFont="1" applyBorder="1" applyAlignment="1">
      <alignment/>
    </xf>
    <xf numFmtId="193" fontId="17" fillId="0" borderId="6" xfId="22" applyNumberFormat="1" applyFont="1" applyBorder="1" applyAlignment="1">
      <alignment/>
    </xf>
    <xf numFmtId="194" fontId="17" fillId="3" borderId="5" xfId="18" applyNumberFormat="1" applyFont="1" applyFill="1" applyBorder="1" applyAlignment="1">
      <alignment/>
    </xf>
    <xf numFmtId="193" fontId="17" fillId="3" borderId="6" xfId="22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21" xfId="0" applyFont="1" applyBorder="1" applyAlignment="1">
      <alignment/>
    </xf>
    <xf numFmtId="194" fontId="14" fillId="0" borderId="21" xfId="18" applyNumberFormat="1" applyFont="1" applyBorder="1" applyAlignment="1">
      <alignment/>
    </xf>
    <xf numFmtId="9" fontId="14" fillId="0" borderId="21" xfId="22" applyNumberFormat="1" applyFont="1" applyBorder="1" applyAlignment="1">
      <alignment/>
    </xf>
    <xf numFmtId="9" fontId="14" fillId="0" borderId="7" xfId="22" applyNumberFormat="1" applyFont="1" applyBorder="1" applyAlignment="1">
      <alignment/>
    </xf>
    <xf numFmtId="0" fontId="24" fillId="0" borderId="0" xfId="0" applyFont="1" applyAlignment="1">
      <alignment/>
    </xf>
    <xf numFmtId="194" fontId="23" fillId="0" borderId="0" xfId="18" applyNumberFormat="1" applyFont="1" applyAlignment="1">
      <alignment/>
    </xf>
    <xf numFmtId="193" fontId="23" fillId="0" borderId="0" xfId="22" applyNumberFormat="1" applyFont="1" applyAlignment="1">
      <alignment/>
    </xf>
    <xf numFmtId="9" fontId="0" fillId="0" borderId="0" xfId="22" applyAlignment="1">
      <alignment/>
    </xf>
    <xf numFmtId="0" fontId="10" fillId="0" borderId="0" xfId="0" applyFont="1" applyAlignment="1">
      <alignment horizontal="centerContinuous"/>
    </xf>
    <xf numFmtId="0" fontId="29" fillId="0" borderId="0" xfId="0" applyFont="1" applyAlignment="1">
      <alignment horizontal="left"/>
    </xf>
    <xf numFmtId="1" fontId="16" fillId="0" borderId="0" xfId="0" applyNumberFormat="1" applyFont="1" applyAlignment="1" applyProtection="1">
      <alignment horizontal="right"/>
      <protection/>
    </xf>
    <xf numFmtId="0" fontId="14" fillId="0" borderId="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Continuous" vertical="center" wrapText="1"/>
    </xf>
    <xf numFmtId="0" fontId="13" fillId="0" borderId="23" xfId="0" applyFont="1" applyBorder="1" applyAlignment="1">
      <alignment horizontal="centerContinuous" vertical="center"/>
    </xf>
    <xf numFmtId="0" fontId="17" fillId="0" borderId="23" xfId="0" applyFont="1" applyBorder="1" applyAlignment="1">
      <alignment horizontal="centerContinuous" vertical="center"/>
    </xf>
    <xf numFmtId="0" fontId="15" fillId="0" borderId="20" xfId="0" applyFont="1" applyFill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Continuous"/>
      <protection/>
    </xf>
    <xf numFmtId="0" fontId="23" fillId="0" borderId="8" xfId="0" applyFont="1" applyFill="1" applyBorder="1" applyAlignment="1" applyProtection="1">
      <alignment/>
      <protection/>
    </xf>
    <xf numFmtId="0" fontId="30" fillId="0" borderId="8" xfId="0" applyFont="1" applyFill="1" applyBorder="1" applyAlignment="1" applyProtection="1">
      <alignment/>
      <protection/>
    </xf>
    <xf numFmtId="0" fontId="25" fillId="0" borderId="21" xfId="0" applyFont="1" applyFill="1" applyBorder="1" applyAlignment="1" applyProtection="1">
      <alignment/>
      <protection/>
    </xf>
    <xf numFmtId="0" fontId="25" fillId="0" borderId="19" xfId="0" applyFont="1" applyBorder="1" applyAlignment="1" applyProtection="1">
      <alignment horizontal="centerContinuous"/>
      <protection/>
    </xf>
    <xf numFmtId="0" fontId="25" fillId="0" borderId="5" xfId="0" applyFont="1" applyBorder="1" applyAlignment="1" applyProtection="1">
      <alignment horizontal="centerContinuous"/>
      <protection/>
    </xf>
    <xf numFmtId="0" fontId="25" fillId="0" borderId="21" xfId="0" applyFont="1" applyBorder="1" applyAlignment="1" applyProtection="1">
      <alignment horizontal="centerContinuous"/>
      <protection/>
    </xf>
    <xf numFmtId="0" fontId="34" fillId="0" borderId="0" xfId="0" applyFont="1" applyAlignment="1">
      <alignment/>
    </xf>
    <xf numFmtId="0" fontId="32" fillId="0" borderId="0" xfId="0" applyFont="1" applyAlignment="1">
      <alignment horizontal="right"/>
    </xf>
    <xf numFmtId="0" fontId="23" fillId="0" borderId="25" xfId="0" applyFont="1" applyFill="1" applyBorder="1" applyAlignment="1" applyProtection="1">
      <alignment/>
      <protection/>
    </xf>
    <xf numFmtId="0" fontId="23" fillId="0" borderId="26" xfId="0" applyFont="1" applyFill="1" applyBorder="1" applyAlignment="1" applyProtection="1">
      <alignment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9" xfId="0" applyFont="1" applyFill="1" applyBorder="1" applyAlignment="1" applyProtection="1">
      <alignment/>
      <protection/>
    </xf>
    <xf numFmtId="0" fontId="25" fillId="0" borderId="22" xfId="0" applyFont="1" applyFill="1" applyBorder="1" applyAlignment="1" applyProtection="1">
      <alignment/>
      <protection/>
    </xf>
    <xf numFmtId="0" fontId="23" fillId="0" borderId="28" xfId="0" applyFont="1" applyFill="1" applyBorder="1" applyAlignment="1" applyProtection="1">
      <alignment/>
      <protection/>
    </xf>
    <xf numFmtId="0" fontId="23" fillId="0" borderId="2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 horizontal="centerContinuous"/>
      <protection/>
    </xf>
    <xf numFmtId="0" fontId="9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4" fillId="2" borderId="14" xfId="0" applyFont="1" applyFill="1" applyBorder="1" applyAlignment="1">
      <alignment horizontal="centerContinuous" wrapText="1"/>
    </xf>
    <xf numFmtId="0" fontId="4" fillId="2" borderId="10" xfId="0" applyFont="1" applyFill="1" applyBorder="1" applyAlignment="1">
      <alignment horizontal="centerContinuous" wrapText="1"/>
    </xf>
    <xf numFmtId="0" fontId="6" fillId="0" borderId="1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0" fillId="0" borderId="33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13" fillId="4" borderId="34" xfId="0" applyFont="1" applyFill="1" applyBorder="1" applyAlignment="1">
      <alignment horizontal="center"/>
    </xf>
    <xf numFmtId="0" fontId="26" fillId="4" borderId="35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5" fillId="0" borderId="9" xfId="0" applyFont="1" applyFill="1" applyBorder="1" applyAlignment="1" applyProtection="1">
      <alignment/>
      <protection/>
    </xf>
    <xf numFmtId="194" fontId="17" fillId="0" borderId="0" xfId="0" applyNumberFormat="1" applyFont="1" applyAlignment="1">
      <alignment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8" xfId="0" applyFont="1" applyBorder="1" applyAlignment="1">
      <alignment horizontal="centerContinuous"/>
    </xf>
    <xf numFmtId="189" fontId="36" fillId="0" borderId="0" xfId="21" applyFont="1" applyFill="1">
      <alignment/>
      <protection/>
    </xf>
    <xf numFmtId="189" fontId="36" fillId="0" borderId="0" xfId="21" applyFont="1">
      <alignment/>
      <protection/>
    </xf>
    <xf numFmtId="189" fontId="39" fillId="0" borderId="0" xfId="21" applyFont="1" applyFill="1" applyBorder="1">
      <alignment/>
      <protection/>
    </xf>
    <xf numFmtId="189" fontId="40" fillId="0" borderId="0" xfId="21" applyFont="1" applyFill="1" applyBorder="1">
      <alignment/>
      <protection/>
    </xf>
    <xf numFmtId="189" fontId="12" fillId="0" borderId="0" xfId="21" applyFont="1" applyFill="1" applyBorder="1">
      <alignment/>
      <protection/>
    </xf>
    <xf numFmtId="189" fontId="38" fillId="0" borderId="0" xfId="21" applyFont="1" applyBorder="1">
      <alignment/>
      <protection/>
    </xf>
    <xf numFmtId="189" fontId="10" fillId="0" borderId="17" xfId="21" applyFont="1" applyFill="1" applyBorder="1" applyAlignment="1" applyProtection="1">
      <alignment horizontal="center"/>
      <protection/>
    </xf>
    <xf numFmtId="189" fontId="10" fillId="0" borderId="19" xfId="21" applyFont="1" applyFill="1" applyBorder="1" applyAlignment="1" applyProtection="1">
      <alignment horizontal="centerContinuous"/>
      <protection/>
    </xf>
    <xf numFmtId="189" fontId="13" fillId="0" borderId="40" xfId="21" applyFont="1" applyFill="1" applyBorder="1" applyAlignment="1" applyProtection="1">
      <alignment horizontal="centerContinuous"/>
      <protection/>
    </xf>
    <xf numFmtId="189" fontId="10" fillId="0" borderId="40" xfId="21" applyFont="1" applyFill="1" applyBorder="1" applyAlignment="1">
      <alignment horizontal="centerContinuous"/>
      <protection/>
    </xf>
    <xf numFmtId="189" fontId="13" fillId="0" borderId="40" xfId="21" applyFont="1" applyFill="1" applyBorder="1" applyAlignment="1">
      <alignment horizontal="centerContinuous"/>
      <protection/>
    </xf>
    <xf numFmtId="189" fontId="13" fillId="0" borderId="20" xfId="21" applyFont="1" applyFill="1" applyBorder="1" applyAlignment="1">
      <alignment horizontal="centerContinuous"/>
      <protection/>
    </xf>
    <xf numFmtId="189" fontId="38" fillId="0" borderId="0" xfId="21" applyFont="1">
      <alignment/>
      <protection/>
    </xf>
    <xf numFmtId="189" fontId="14" fillId="0" borderId="7" xfId="21" applyFont="1" applyFill="1" applyBorder="1">
      <alignment/>
      <protection/>
    </xf>
    <xf numFmtId="189" fontId="17" fillId="0" borderId="8" xfId="21" applyFont="1" applyFill="1" applyBorder="1" applyAlignment="1" applyProtection="1">
      <alignment horizontal="centerContinuous"/>
      <protection/>
    </xf>
    <xf numFmtId="189" fontId="17" fillId="0" borderId="9" xfId="21" applyFont="1" applyFill="1" applyBorder="1" applyAlignment="1" applyProtection="1">
      <alignment horizontal="centerContinuous"/>
      <protection/>
    </xf>
    <xf numFmtId="189" fontId="14" fillId="0" borderId="9" xfId="21" applyFont="1" applyFill="1" applyBorder="1" applyAlignment="1" applyProtection="1">
      <alignment horizontal="centerContinuous"/>
      <protection/>
    </xf>
    <xf numFmtId="189" fontId="22" fillId="0" borderId="17" xfId="21" applyFont="1" applyFill="1" applyBorder="1" applyAlignment="1" applyProtection="1">
      <alignment horizontal="left"/>
      <protection/>
    </xf>
    <xf numFmtId="189" fontId="22" fillId="0" borderId="5" xfId="21" applyFont="1" applyFill="1" applyBorder="1" applyAlignment="1" applyProtection="1">
      <alignment horizontal="right"/>
      <protection/>
    </xf>
    <xf numFmtId="189" fontId="22" fillId="0" borderId="0" xfId="21" applyFont="1" applyFill="1" applyBorder="1" applyAlignment="1" applyProtection="1">
      <alignment horizontal="right"/>
      <protection/>
    </xf>
    <xf numFmtId="189" fontId="22" fillId="0" borderId="0" xfId="21" applyFont="1">
      <alignment/>
      <protection/>
    </xf>
    <xf numFmtId="189" fontId="37" fillId="0" borderId="0" xfId="21" applyFont="1">
      <alignment/>
      <protection/>
    </xf>
    <xf numFmtId="189" fontId="22" fillId="0" borderId="0" xfId="21" applyFont="1" applyBorder="1">
      <alignment/>
      <protection/>
    </xf>
    <xf numFmtId="189" fontId="6" fillId="0" borderId="8" xfId="21" applyFont="1" applyFill="1" applyBorder="1" applyAlignment="1" applyProtection="1">
      <alignment horizontal="left"/>
      <protection/>
    </xf>
    <xf numFmtId="189" fontId="22" fillId="0" borderId="18" xfId="21" applyFont="1" applyFill="1" applyBorder="1" applyAlignment="1" applyProtection="1">
      <alignment horizontal="right"/>
      <protection/>
    </xf>
    <xf numFmtId="189" fontId="22" fillId="0" borderId="9" xfId="21" applyFont="1" applyFill="1" applyBorder="1" applyAlignment="1" applyProtection="1">
      <alignment horizontal="right"/>
      <protection/>
    </xf>
    <xf numFmtId="189" fontId="10" fillId="0" borderId="21" xfId="21" applyFont="1" applyFill="1" applyBorder="1" applyAlignment="1" applyProtection="1">
      <alignment horizontal="left"/>
      <protection/>
    </xf>
    <xf numFmtId="193" fontId="22" fillId="0" borderId="41" xfId="22" applyNumberFormat="1" applyFont="1" applyFill="1" applyBorder="1" applyAlignment="1" applyProtection="1">
      <alignment horizontal="right"/>
      <protection/>
    </xf>
    <xf numFmtId="192" fontId="22" fillId="0" borderId="41" xfId="21" applyNumberFormat="1" applyFont="1" applyFill="1" applyBorder="1" applyAlignment="1" applyProtection="1">
      <alignment horizontal="right"/>
      <protection/>
    </xf>
    <xf numFmtId="192" fontId="22" fillId="0" borderId="22" xfId="21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0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 applyProtection="1">
      <alignment horizontal="centerContinuous"/>
      <protection locked="0"/>
    </xf>
    <xf numFmtId="0" fontId="48" fillId="0" borderId="0" xfId="0" applyFont="1" applyFill="1" applyAlignment="1">
      <alignment horizontal="centerContinuous"/>
    </xf>
    <xf numFmtId="0" fontId="48" fillId="0" borderId="0" xfId="0" applyFont="1" applyFill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80" fontId="17" fillId="0" borderId="0" xfId="0" applyNumberFormat="1" applyFont="1" applyFill="1" applyAlignment="1">
      <alignment/>
    </xf>
    <xf numFmtId="180" fontId="13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17" fillId="0" borderId="0" xfId="0" applyFont="1" applyAlignment="1">
      <alignment/>
    </xf>
    <xf numFmtId="0" fontId="52" fillId="0" borderId="0" xfId="0" applyFont="1" applyFill="1" applyAlignment="1">
      <alignment horizontal="centerContinuous"/>
    </xf>
    <xf numFmtId="180" fontId="52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 horizontal="centerContinuous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23" fillId="0" borderId="8" xfId="0" applyFont="1" applyFill="1" applyBorder="1" applyAlignment="1">
      <alignment horizontal="centerContinuous"/>
    </xf>
    <xf numFmtId="0" fontId="23" fillId="0" borderId="18" xfId="0" applyFont="1" applyFill="1" applyBorder="1" applyAlignment="1">
      <alignment horizontal="centerContinuous"/>
    </xf>
    <xf numFmtId="180" fontId="23" fillId="0" borderId="18" xfId="0" applyNumberFormat="1" applyFont="1" applyFill="1" applyBorder="1" applyAlignment="1">
      <alignment horizontal="centerContinuous"/>
    </xf>
    <xf numFmtId="180" fontId="23" fillId="0" borderId="9" xfId="0" applyNumberFormat="1" applyFont="1" applyFill="1" applyBorder="1" applyAlignment="1">
      <alignment horizontal="centerContinuous"/>
    </xf>
    <xf numFmtId="0" fontId="23" fillId="0" borderId="18" xfId="0" applyFont="1" applyBorder="1" applyAlignment="1">
      <alignment horizontal="centerContinuous"/>
    </xf>
    <xf numFmtId="0" fontId="23" fillId="0" borderId="9" xfId="0" applyFont="1" applyBorder="1" applyAlignment="1">
      <alignment horizontal="centerContinuous"/>
    </xf>
    <xf numFmtId="0" fontId="22" fillId="0" borderId="6" xfId="0" applyFont="1" applyBorder="1" applyAlignment="1">
      <alignment horizontal="center"/>
    </xf>
    <xf numFmtId="0" fontId="23" fillId="0" borderId="19" xfId="0" applyFont="1" applyBorder="1" applyAlignment="1">
      <alignment horizontal="centerContinuous"/>
    </xf>
    <xf numFmtId="0" fontId="23" fillId="0" borderId="20" xfId="0" applyFont="1" applyBorder="1" applyAlignment="1">
      <alignment horizontal="centerContinuous"/>
    </xf>
    <xf numFmtId="180" fontId="23" fillId="0" borderId="19" xfId="0" applyNumberFormat="1" applyFont="1" applyFill="1" applyBorder="1" applyAlignment="1">
      <alignment horizontal="centerContinuous"/>
    </xf>
    <xf numFmtId="180" fontId="23" fillId="0" borderId="20" xfId="0" applyNumberFormat="1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Continuous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5" xfId="0" applyFont="1" applyBorder="1" applyAlignment="1">
      <alignment horizontal="centerContinuous"/>
    </xf>
    <xf numFmtId="0" fontId="23" fillId="0" borderId="24" xfId="0" applyFont="1" applyBorder="1" applyAlignment="1">
      <alignment horizontal="centerContinuous"/>
    </xf>
    <xf numFmtId="180" fontId="23" fillId="0" borderId="5" xfId="0" applyNumberFormat="1" applyFont="1" applyFill="1" applyBorder="1" applyAlignment="1">
      <alignment horizontal="centerContinuous"/>
    </xf>
    <xf numFmtId="180" fontId="23" fillId="0" borderId="24" xfId="0" applyNumberFormat="1" applyFont="1" applyFill="1" applyBorder="1" applyAlignment="1">
      <alignment horizontal="centerContinuous"/>
    </xf>
    <xf numFmtId="0" fontId="23" fillId="0" borderId="24" xfId="0" applyFont="1" applyFill="1" applyBorder="1" applyAlignment="1">
      <alignment horizontal="centerContinuous"/>
    </xf>
    <xf numFmtId="0" fontId="17" fillId="0" borderId="0" xfId="0" applyFont="1" applyAlignment="1">
      <alignment horizontal="left"/>
    </xf>
    <xf numFmtId="0" fontId="22" fillId="0" borderId="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Continuous"/>
    </xf>
    <xf numFmtId="0" fontId="23" fillId="0" borderId="22" xfId="0" applyFont="1" applyBorder="1" applyAlignment="1">
      <alignment horizontal="centerContinuous"/>
    </xf>
    <xf numFmtId="0" fontId="23" fillId="0" borderId="21" xfId="0" applyFont="1" applyBorder="1" applyAlignment="1">
      <alignment horizontal="center"/>
    </xf>
    <xf numFmtId="180" fontId="16" fillId="0" borderId="21" xfId="0" applyNumberFormat="1" applyFont="1" applyFill="1" applyBorder="1" applyAlignment="1">
      <alignment horizontal="centerContinuous" vertical="center"/>
    </xf>
    <xf numFmtId="180" fontId="23" fillId="0" borderId="22" xfId="0" applyNumberFormat="1" applyFont="1" applyFill="1" applyBorder="1" applyAlignment="1">
      <alignment horizontal="centerContinuous"/>
    </xf>
    <xf numFmtId="1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1" fontId="17" fillId="0" borderId="28" xfId="0" applyNumberFormat="1" applyFont="1" applyBorder="1" applyAlignment="1">
      <alignment/>
    </xf>
    <xf numFmtId="0" fontId="18" fillId="0" borderId="25" xfId="0" applyFont="1" applyFill="1" applyBorder="1" applyAlignment="1">
      <alignment/>
    </xf>
    <xf numFmtId="180" fontId="14" fillId="0" borderId="28" xfId="0" applyNumberFormat="1" applyFont="1" applyFill="1" applyBorder="1" applyAlignment="1">
      <alignment/>
    </xf>
    <xf numFmtId="1" fontId="17" fillId="0" borderId="43" xfId="0" applyNumberFormat="1" applyFont="1" applyBorder="1" applyAlignment="1">
      <alignment/>
    </xf>
    <xf numFmtId="0" fontId="17" fillId="0" borderId="25" xfId="0" applyFont="1" applyFill="1" applyBorder="1" applyAlignment="1">
      <alignment/>
    </xf>
    <xf numFmtId="180" fontId="23" fillId="0" borderId="25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1" fontId="17" fillId="0" borderId="29" xfId="0" applyNumberFormat="1" applyFont="1" applyBorder="1" applyAlignment="1">
      <alignment/>
    </xf>
    <xf numFmtId="0" fontId="18" fillId="0" borderId="26" xfId="0" applyFont="1" applyFill="1" applyBorder="1" applyAlignment="1">
      <alignment/>
    </xf>
    <xf numFmtId="180" fontId="14" fillId="0" borderId="29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180" fontId="23" fillId="0" borderId="26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right"/>
    </xf>
    <xf numFmtId="0" fontId="18" fillId="0" borderId="26" xfId="0" applyFont="1" applyBorder="1" applyAlignment="1">
      <alignment/>
    </xf>
    <xf numFmtId="0" fontId="17" fillId="0" borderId="26" xfId="0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1" fontId="51" fillId="0" borderId="0" xfId="0" applyNumberFormat="1" applyFont="1" applyAlignment="1">
      <alignment horizontal="left"/>
    </xf>
    <xf numFmtId="0" fontId="17" fillId="0" borderId="26" xfId="0" applyFont="1" applyFill="1" applyBorder="1" applyAlignment="1">
      <alignment/>
    </xf>
    <xf numFmtId="1" fontId="17" fillId="0" borderId="29" xfId="0" applyNumberFormat="1" applyFont="1" applyBorder="1" applyAlignment="1">
      <alignment/>
    </xf>
    <xf numFmtId="0" fontId="17" fillId="0" borderId="43" xfId="0" applyFont="1" applyBorder="1" applyAlignment="1">
      <alignment/>
    </xf>
    <xf numFmtId="1" fontId="17" fillId="0" borderId="0" xfId="0" applyNumberFormat="1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7" fillId="0" borderId="30" xfId="0" applyFont="1" applyBorder="1" applyAlignment="1">
      <alignment/>
    </xf>
    <xf numFmtId="0" fontId="17" fillId="0" borderId="30" xfId="0" applyFont="1" applyBorder="1" applyAlignment="1">
      <alignment horizontal="right"/>
    </xf>
    <xf numFmtId="0" fontId="17" fillId="0" borderId="27" xfId="0" applyFont="1" applyBorder="1" applyAlignment="1">
      <alignment horizontal="right"/>
    </xf>
    <xf numFmtId="1" fontId="17" fillId="0" borderId="44" xfId="0" applyNumberFormat="1" applyFont="1" applyBorder="1" applyAlignment="1">
      <alignment/>
    </xf>
    <xf numFmtId="0" fontId="17" fillId="0" borderId="44" xfId="0" applyFont="1" applyBorder="1" applyAlignment="1">
      <alignment/>
    </xf>
    <xf numFmtId="180" fontId="14" fillId="0" borderId="30" xfId="0" applyNumberFormat="1" applyFont="1" applyFill="1" applyBorder="1" applyAlignment="1">
      <alignment/>
    </xf>
    <xf numFmtId="1" fontId="17" fillId="0" borderId="30" xfId="0" applyNumberFormat="1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7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17" fillId="0" borderId="4" xfId="0" applyFont="1" applyBorder="1" applyAlignment="1">
      <alignment/>
    </xf>
    <xf numFmtId="0" fontId="14" fillId="0" borderId="0" xfId="0" applyFont="1" applyAlignment="1">
      <alignment/>
    </xf>
    <xf numFmtId="0" fontId="14" fillId="0" borderId="45" xfId="0" applyFont="1" applyBorder="1" applyAlignment="1">
      <alignment/>
    </xf>
    <xf numFmtId="0" fontId="26" fillId="0" borderId="0" xfId="0" applyFont="1" applyAlignment="1">
      <alignment/>
    </xf>
    <xf numFmtId="0" fontId="26" fillId="0" borderId="4" xfId="0" applyFont="1" applyBorder="1" applyAlignment="1">
      <alignment/>
    </xf>
    <xf numFmtId="0" fontId="26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50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8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0" borderId="4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47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57" fillId="0" borderId="0" xfId="0" applyFont="1" applyAlignment="1">
      <alignment horizontal="left"/>
    </xf>
    <xf numFmtId="181" fontId="0" fillId="0" borderId="0" xfId="0" applyNumberFormat="1" applyFont="1" applyBorder="1" applyAlignment="1">
      <alignment/>
    </xf>
    <xf numFmtId="0" fontId="45" fillId="0" borderId="0" xfId="0" applyFont="1" applyAlignment="1">
      <alignment horizontal="left"/>
    </xf>
    <xf numFmtId="180" fontId="22" fillId="0" borderId="42" xfId="22" applyNumberFormat="1" applyFont="1" applyFill="1" applyBorder="1" applyAlignment="1" applyProtection="1">
      <alignment horizontal="center"/>
      <protection/>
    </xf>
    <xf numFmtId="189" fontId="17" fillId="0" borderId="42" xfId="21" applyFont="1" applyFill="1" applyBorder="1" applyAlignment="1">
      <alignment horizontal="center" wrapText="1"/>
      <protection/>
    </xf>
    <xf numFmtId="194" fontId="17" fillId="0" borderId="5" xfId="18" applyNumberFormat="1" applyFont="1" applyFill="1" applyBorder="1" applyAlignment="1">
      <alignment/>
    </xf>
    <xf numFmtId="0" fontId="50" fillId="0" borderId="0" xfId="0" applyFont="1" applyFill="1" applyAlignment="1">
      <alignment/>
    </xf>
    <xf numFmtId="180" fontId="10" fillId="0" borderId="42" xfId="21" applyNumberFormat="1" applyFont="1" applyFill="1" applyBorder="1" applyAlignment="1" applyProtection="1">
      <alignment horizontal="center"/>
      <protection/>
    </xf>
    <xf numFmtId="180" fontId="10" fillId="4" borderId="42" xfId="21" applyNumberFormat="1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189" fontId="22" fillId="0" borderId="41" xfId="21" applyFont="1" applyFill="1" applyBorder="1" applyAlignment="1" applyProtection="1">
      <alignment horizontal="right"/>
      <protection/>
    </xf>
    <xf numFmtId="193" fontId="22" fillId="0" borderId="41" xfId="22" applyNumberFormat="1" applyFont="1" applyFill="1" applyBorder="1" applyAlignment="1" applyProtection="1">
      <alignment horizontal="right"/>
      <protection/>
    </xf>
    <xf numFmtId="192" fontId="22" fillId="0" borderId="41" xfId="21" applyNumberFormat="1" applyFont="1" applyFill="1" applyBorder="1" applyAlignment="1" applyProtection="1">
      <alignment horizontal="right"/>
      <protection/>
    </xf>
    <xf numFmtId="180" fontId="2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9" fontId="22" fillId="0" borderId="42" xfId="21" applyFont="1" applyFill="1" applyBorder="1" applyAlignment="1">
      <alignment horizontal="center"/>
      <protection/>
    </xf>
    <xf numFmtId="189" fontId="22" fillId="0" borderId="7" xfId="21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80" fontId="4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5" fillId="0" borderId="4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180" fontId="0" fillId="0" borderId="19" xfId="0" applyNumberFormat="1" applyFont="1" applyFill="1" applyBorder="1" applyAlignment="1">
      <alignment horizontal="centerContinuous" vertical="center"/>
    </xf>
    <xf numFmtId="180" fontId="0" fillId="0" borderId="49" xfId="0" applyNumberFormat="1" applyFont="1" applyFill="1" applyBorder="1" applyAlignment="1">
      <alignment horizontal="centerContinuous"/>
    </xf>
    <xf numFmtId="0" fontId="0" fillId="0" borderId="5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180" fontId="0" fillId="0" borderId="5" xfId="0" applyNumberFormat="1" applyFont="1" applyFill="1" applyBorder="1" applyAlignment="1">
      <alignment horizontal="centerContinuous" vertical="center"/>
    </xf>
    <xf numFmtId="180" fontId="0" fillId="0" borderId="51" xfId="0" applyNumberFormat="1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Continuous"/>
    </xf>
    <xf numFmtId="180" fontId="0" fillId="0" borderId="24" xfId="0" applyNumberFormat="1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49" fontId="0" fillId="0" borderId="21" xfId="0" applyNumberFormat="1" applyFont="1" applyFill="1" applyBorder="1" applyAlignment="1">
      <alignment horizontal="centerContinuous"/>
    </xf>
    <xf numFmtId="180" fontId="0" fillId="0" borderId="21" xfId="0" applyNumberFormat="1" applyFont="1" applyFill="1" applyBorder="1" applyAlignment="1">
      <alignment horizontal="centerContinuous" vertical="center"/>
    </xf>
    <xf numFmtId="180" fontId="0" fillId="0" borderId="53" xfId="0" applyNumberFormat="1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5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41" xfId="0" applyFont="1" applyBorder="1" applyAlignment="1">
      <alignment/>
    </xf>
    <xf numFmtId="1" fontId="6" fillId="0" borderId="41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0" fillId="4" borderId="17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0" fontId="62" fillId="0" borderId="0" xfId="0" applyFont="1" applyAlignment="1">
      <alignment horizontal="centerContinuous"/>
    </xf>
    <xf numFmtId="0" fontId="62" fillId="0" borderId="0" xfId="0" applyFont="1" applyAlignment="1">
      <alignment/>
    </xf>
    <xf numFmtId="0" fontId="60" fillId="0" borderId="0" xfId="0" applyFont="1" applyAlignment="1">
      <alignment horizontal="centerContinuous"/>
    </xf>
    <xf numFmtId="0" fontId="60" fillId="0" borderId="0" xfId="0" applyFont="1" applyFill="1" applyAlignment="1">
      <alignment horizontal="centerContinuous"/>
    </xf>
    <xf numFmtId="0" fontId="60" fillId="4" borderId="11" xfId="0" applyFont="1" applyFill="1" applyBorder="1" applyAlignment="1">
      <alignment horizontal="right"/>
    </xf>
    <xf numFmtId="0" fontId="63" fillId="4" borderId="14" xfId="0" applyFont="1" applyFill="1" applyBorder="1" applyAlignment="1">
      <alignment horizontal="right"/>
    </xf>
    <xf numFmtId="0" fontId="63" fillId="4" borderId="15" xfId="0" applyFont="1" applyFill="1" applyBorder="1" applyAlignment="1">
      <alignment horizontal="right"/>
    </xf>
    <xf numFmtId="0" fontId="60" fillId="4" borderId="15" xfId="0" applyFont="1" applyFill="1" applyBorder="1" applyAlignment="1">
      <alignment horizontal="right"/>
    </xf>
    <xf numFmtId="0" fontId="60" fillId="4" borderId="16" xfId="0" applyFont="1" applyFill="1" applyBorder="1" applyAlignment="1">
      <alignment horizontal="right"/>
    </xf>
    <xf numFmtId="0" fontId="22" fillId="0" borderId="55" xfId="0" applyFont="1" applyBorder="1" applyAlignment="1">
      <alignment horizontal="right"/>
    </xf>
    <xf numFmtId="0" fontId="63" fillId="4" borderId="33" xfId="0" applyFont="1" applyFill="1" applyBorder="1" applyAlignment="1">
      <alignment horizontal="right"/>
    </xf>
    <xf numFmtId="0" fontId="64" fillId="4" borderId="8" xfId="0" applyFont="1" applyFill="1" applyBorder="1" applyAlignment="1" applyProtection="1">
      <alignment/>
      <protection/>
    </xf>
    <xf numFmtId="0" fontId="65" fillId="4" borderId="28" xfId="0" applyFont="1" applyFill="1" applyBorder="1" applyAlignment="1" applyProtection="1">
      <alignment/>
      <protection/>
    </xf>
    <xf numFmtId="0" fontId="65" fillId="4" borderId="29" xfId="0" applyFont="1" applyFill="1" applyBorder="1" applyAlignment="1" applyProtection="1">
      <alignment/>
      <protection/>
    </xf>
    <xf numFmtId="0" fontId="65" fillId="4" borderId="30" xfId="0" applyFont="1" applyFill="1" applyBorder="1" applyAlignment="1" applyProtection="1">
      <alignment/>
      <protection/>
    </xf>
    <xf numFmtId="0" fontId="65" fillId="4" borderId="8" xfId="0" applyFont="1" applyFill="1" applyBorder="1" applyAlignment="1" applyProtection="1">
      <alignment/>
      <protection/>
    </xf>
    <xf numFmtId="0" fontId="64" fillId="4" borderId="21" xfId="0" applyFont="1" applyFill="1" applyBorder="1" applyAlignment="1" applyProtection="1">
      <alignment/>
      <protection/>
    </xf>
    <xf numFmtId="0" fontId="64" fillId="4" borderId="8" xfId="0" applyFont="1" applyFill="1" applyBorder="1" applyAlignment="1" applyProtection="1">
      <alignment/>
      <protection/>
    </xf>
    <xf numFmtId="0" fontId="25" fillId="0" borderId="9" xfId="0" applyFont="1" applyFill="1" applyBorder="1" applyAlignment="1" applyProtection="1">
      <alignment/>
      <protection/>
    </xf>
    <xf numFmtId="198" fontId="60" fillId="4" borderId="5" xfId="0" applyNumberFormat="1" applyFont="1" applyFill="1" applyBorder="1" applyAlignment="1">
      <alignment/>
    </xf>
    <xf numFmtId="3" fontId="63" fillId="4" borderId="51" xfId="0" applyNumberFormat="1" applyFont="1" applyFill="1" applyBorder="1" applyAlignment="1">
      <alignment/>
    </xf>
    <xf numFmtId="198" fontId="60" fillId="4" borderId="8" xfId="0" applyNumberFormat="1" applyFont="1" applyFill="1" applyBorder="1" applyAlignment="1">
      <alignment/>
    </xf>
    <xf numFmtId="3" fontId="63" fillId="4" borderId="47" xfId="0" applyNumberFormat="1" applyFont="1" applyFill="1" applyBorder="1" applyAlignment="1">
      <alignment/>
    </xf>
    <xf numFmtId="198" fontId="5" fillId="4" borderId="5" xfId="0" applyNumberFormat="1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198" fontId="5" fillId="4" borderId="8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180" fontId="66" fillId="4" borderId="28" xfId="0" applyNumberFormat="1" applyFont="1" applyFill="1" applyBorder="1" applyAlignment="1">
      <alignment/>
    </xf>
    <xf numFmtId="180" fontId="67" fillId="4" borderId="25" xfId="0" applyNumberFormat="1" applyFont="1" applyFill="1" applyBorder="1" applyAlignment="1">
      <alignment/>
    </xf>
    <xf numFmtId="180" fontId="66" fillId="4" borderId="29" xfId="0" applyNumberFormat="1" applyFont="1" applyFill="1" applyBorder="1" applyAlignment="1">
      <alignment/>
    </xf>
    <xf numFmtId="180" fontId="67" fillId="4" borderId="26" xfId="0" applyNumberFormat="1" applyFont="1" applyFill="1" applyBorder="1" applyAlignment="1">
      <alignment/>
    </xf>
    <xf numFmtId="180" fontId="66" fillId="4" borderId="30" xfId="0" applyNumberFormat="1" applyFont="1" applyFill="1" applyBorder="1" applyAlignment="1">
      <alignment/>
    </xf>
    <xf numFmtId="180" fontId="67" fillId="4" borderId="27" xfId="0" applyNumberFormat="1" applyFont="1" applyFill="1" applyBorder="1" applyAlignment="1">
      <alignment/>
    </xf>
    <xf numFmtId="0" fontId="6" fillId="0" borderId="55" xfId="0" applyFont="1" applyBorder="1" applyAlignment="1">
      <alignment horizontal="right"/>
    </xf>
    <xf numFmtId="189" fontId="17" fillId="4" borderId="42" xfId="21" applyFont="1" applyFill="1" applyBorder="1" applyAlignment="1">
      <alignment horizontal="center"/>
      <protection/>
    </xf>
    <xf numFmtId="189" fontId="22" fillId="4" borderId="42" xfId="21" applyFont="1" applyFill="1" applyBorder="1" applyAlignment="1" applyProtection="1">
      <alignment horizontal="center"/>
      <protection/>
    </xf>
    <xf numFmtId="189" fontId="22" fillId="4" borderId="6" xfId="21" applyFont="1" applyFill="1" applyBorder="1" applyAlignment="1" applyProtection="1">
      <alignment horizontal="center"/>
      <protection/>
    </xf>
    <xf numFmtId="180" fontId="10" fillId="4" borderId="42" xfId="22" applyNumberFormat="1" applyFont="1" applyFill="1" applyBorder="1" applyAlignment="1" applyProtection="1">
      <alignment horizontal="center"/>
      <protection/>
    </xf>
    <xf numFmtId="189" fontId="43" fillId="0" borderId="0" xfId="21" applyFont="1" applyAlignment="1">
      <alignment horizontal="right"/>
      <protection/>
    </xf>
    <xf numFmtId="0" fontId="69" fillId="4" borderId="46" xfId="0" applyFont="1" applyFill="1" applyBorder="1" applyAlignment="1">
      <alignment horizontal="center"/>
    </xf>
    <xf numFmtId="0" fontId="69" fillId="4" borderId="4" xfId="0" applyFont="1" applyFill="1" applyBorder="1" applyAlignment="1">
      <alignment horizontal="center"/>
    </xf>
    <xf numFmtId="0" fontId="69" fillId="4" borderId="4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68" fillId="4" borderId="35" xfId="0" applyFont="1" applyFill="1" applyBorder="1" applyAlignment="1">
      <alignment horizontal="center"/>
    </xf>
    <xf numFmtId="0" fontId="68" fillId="4" borderId="36" xfId="0" applyFont="1" applyFill="1" applyBorder="1" applyAlignment="1">
      <alignment horizontal="center"/>
    </xf>
    <xf numFmtId="0" fontId="69" fillId="4" borderId="37" xfId="0" applyFont="1" applyFill="1" applyBorder="1" applyAlignment="1">
      <alignment horizontal="center"/>
    </xf>
    <xf numFmtId="193" fontId="70" fillId="3" borderId="17" xfId="22" applyNumberFormat="1" applyFont="1" applyFill="1" applyBorder="1" applyAlignment="1">
      <alignment/>
    </xf>
    <xf numFmtId="0" fontId="66" fillId="4" borderId="5" xfId="0" applyFont="1" applyFill="1" applyBorder="1" applyAlignment="1">
      <alignment horizontal="centerContinuous"/>
    </xf>
    <xf numFmtId="0" fontId="66" fillId="4" borderId="0" xfId="0" applyFont="1" applyFill="1" applyBorder="1" applyAlignment="1">
      <alignment horizontal="centerContinuous"/>
    </xf>
    <xf numFmtId="180" fontId="60" fillId="4" borderId="5" xfId="0" applyNumberFormat="1" applyFont="1" applyFill="1" applyBorder="1" applyAlignment="1">
      <alignment horizontal="right"/>
    </xf>
    <xf numFmtId="2" fontId="63" fillId="4" borderId="0" xfId="0" applyNumberFormat="1" applyFont="1" applyFill="1" applyBorder="1" applyAlignment="1">
      <alignment/>
    </xf>
    <xf numFmtId="180" fontId="60" fillId="4" borderId="21" xfId="0" applyNumberFormat="1" applyFont="1" applyFill="1" applyBorder="1" applyAlignment="1">
      <alignment horizontal="right"/>
    </xf>
    <xf numFmtId="2" fontId="63" fillId="4" borderId="41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80" fontId="0" fillId="0" borderId="0" xfId="0" applyNumberFormat="1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4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/>
    </xf>
    <xf numFmtId="193" fontId="0" fillId="0" borderId="0" xfId="22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193" fontId="0" fillId="0" borderId="40" xfId="22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98" fontId="5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98" fontId="5" fillId="0" borderId="5" xfId="0" applyNumberFormat="1" applyFont="1" applyFill="1" applyBorder="1" applyAlignment="1">
      <alignment horizontal="center"/>
    </xf>
    <xf numFmtId="193" fontId="1" fillId="0" borderId="0" xfId="22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9" fontId="0" fillId="0" borderId="41" xfId="22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193" fontId="0" fillId="0" borderId="41" xfId="22" applyNumberFormat="1" applyFont="1" applyFill="1" applyBorder="1" applyAlignment="1">
      <alignment horizontal="center"/>
    </xf>
    <xf numFmtId="198" fontId="5" fillId="0" borderId="21" xfId="0" applyNumberFormat="1" applyFont="1" applyFill="1" applyBorder="1" applyAlignment="1">
      <alignment horizontal="center"/>
    </xf>
    <xf numFmtId="193" fontId="1" fillId="0" borderId="41" xfId="22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3" fontId="9" fillId="0" borderId="40" xfId="2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93" fontId="17" fillId="0" borderId="40" xfId="22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193" fontId="1" fillId="0" borderId="40" xfId="22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93" fontId="17" fillId="0" borderId="0" xfId="22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93" fontId="1" fillId="0" borderId="0" xfId="22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93" fontId="17" fillId="0" borderId="41" xfId="22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193" fontId="1" fillId="0" borderId="41" xfId="22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193" fontId="0" fillId="0" borderId="18" xfId="22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93" fontId="17" fillId="0" borderId="18" xfId="22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93" fontId="1" fillId="0" borderId="18" xfId="22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93" fontId="9" fillId="0" borderId="0" xfId="22" applyNumberFormat="1" applyFont="1" applyBorder="1" applyAlignment="1">
      <alignment horizontal="center"/>
    </xf>
    <xf numFmtId="0" fontId="66" fillId="4" borderId="24" xfId="0" applyFont="1" applyFill="1" applyBorder="1" applyAlignment="1">
      <alignment horizontal="centerContinuous"/>
    </xf>
    <xf numFmtId="2" fontId="63" fillId="4" borderId="24" xfId="0" applyNumberFormat="1" applyFont="1" applyFill="1" applyBorder="1" applyAlignment="1">
      <alignment horizontal="center"/>
    </xf>
    <xf numFmtId="2" fontId="63" fillId="4" borderId="2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10" fillId="0" borderId="41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9" fontId="34" fillId="0" borderId="10" xfId="22" applyFont="1" applyBorder="1" applyAlignment="1">
      <alignment/>
    </xf>
    <xf numFmtId="9" fontId="34" fillId="0" borderId="55" xfId="22" applyFont="1" applyBorder="1" applyAlignment="1">
      <alignment/>
    </xf>
    <xf numFmtId="9" fontId="34" fillId="0" borderId="31" xfId="22" applyFont="1" applyBorder="1" applyAlignment="1">
      <alignment/>
    </xf>
    <xf numFmtId="1" fontId="68" fillId="4" borderId="14" xfId="22" applyNumberFormat="1" applyFont="1" applyFill="1" applyBorder="1" applyAlignment="1">
      <alignment/>
    </xf>
    <xf numFmtId="1" fontId="68" fillId="4" borderId="33" xfId="22" applyNumberFormat="1" applyFont="1" applyFill="1" applyBorder="1" applyAlignment="1">
      <alignment/>
    </xf>
    <xf numFmtId="1" fontId="69" fillId="4" borderId="33" xfId="22" applyNumberFormat="1" applyFont="1" applyFill="1" applyBorder="1" applyAlignment="1">
      <alignment/>
    </xf>
    <xf numFmtId="1" fontId="69" fillId="4" borderId="16" xfId="22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25" fillId="0" borderId="9" xfId="0" applyFont="1" applyFill="1" applyBorder="1" applyAlignment="1" applyProtection="1">
      <alignment horizontal="center"/>
      <protection/>
    </xf>
    <xf numFmtId="9" fontId="23" fillId="0" borderId="25" xfId="22" applyFont="1" applyFill="1" applyBorder="1" applyAlignment="1" applyProtection="1">
      <alignment/>
      <protection/>
    </xf>
    <xf numFmtId="0" fontId="64" fillId="4" borderId="28" xfId="0" applyFont="1" applyFill="1" applyBorder="1" applyAlignment="1" applyProtection="1">
      <alignment/>
      <protection/>
    </xf>
    <xf numFmtId="9" fontId="25" fillId="0" borderId="25" xfId="22" applyFont="1" applyFill="1" applyBorder="1" applyAlignment="1" applyProtection="1">
      <alignment/>
      <protection/>
    </xf>
    <xf numFmtId="9" fontId="25" fillId="0" borderId="9" xfId="22" applyFont="1" applyFill="1" applyBorder="1" applyAlignment="1" applyProtection="1">
      <alignment/>
      <protection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80" fontId="22" fillId="0" borderId="42" xfId="0" applyNumberFormat="1" applyFont="1" applyFill="1" applyBorder="1" applyAlignment="1">
      <alignment/>
    </xf>
    <xf numFmtId="10" fontId="22" fillId="0" borderId="42" xfId="22" applyNumberFormat="1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9" fontId="10" fillId="0" borderId="42" xfId="22" applyFont="1" applyFill="1" applyBorder="1" applyAlignment="1">
      <alignment horizontal="center"/>
    </xf>
    <xf numFmtId="10" fontId="0" fillId="0" borderId="21" xfId="22" applyNumberFormat="1" applyFont="1" applyBorder="1" applyAlignment="1">
      <alignment horizontal="center"/>
    </xf>
    <xf numFmtId="10" fontId="0" fillId="0" borderId="22" xfId="22" applyNumberFormat="1" applyFont="1" applyBorder="1" applyAlignment="1">
      <alignment horizontal="center"/>
    </xf>
    <xf numFmtId="10" fontId="0" fillId="0" borderId="41" xfId="22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49" fillId="0" borderId="0" xfId="0" applyFont="1" applyFill="1" applyAlignment="1">
      <alignment wrapText="1"/>
    </xf>
    <xf numFmtId="49" fontId="16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189" fontId="10" fillId="0" borderId="8" xfId="21" applyFont="1" applyFill="1" applyBorder="1" applyAlignment="1" applyProtection="1">
      <alignment horizontal="center"/>
      <protection/>
    </xf>
    <xf numFmtId="189" fontId="10" fillId="0" borderId="9" xfId="21" applyFont="1" applyFill="1" applyBorder="1" applyAlignment="1" applyProtection="1">
      <alignment horizontal="center"/>
      <protection/>
    </xf>
    <xf numFmtId="189" fontId="13" fillId="0" borderId="0" xfId="21" applyFont="1" applyAlignment="1" applyProtection="1">
      <alignment horizontal="center"/>
      <protection/>
    </xf>
    <xf numFmtId="189" fontId="60" fillId="0" borderId="0" xfId="21" applyFont="1" applyAlignment="1" applyProtection="1">
      <alignment horizontal="center"/>
      <protection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6" fillId="4" borderId="21" xfId="0" applyFont="1" applyFill="1" applyBorder="1" applyAlignment="1">
      <alignment horizontal="center"/>
    </xf>
    <xf numFmtId="0" fontId="66" fillId="4" borderId="41" xfId="0" applyFont="1" applyFill="1" applyBorder="1" applyAlignment="1">
      <alignment horizontal="center"/>
    </xf>
    <xf numFmtId="0" fontId="66" fillId="4" borderId="22" xfId="0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66" fillId="4" borderId="19" xfId="0" applyFont="1" applyFill="1" applyBorder="1" applyAlignment="1">
      <alignment horizontal="center"/>
    </xf>
    <xf numFmtId="0" fontId="66" fillId="4" borderId="2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t97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90925" y="828675"/>
          <a:ext cx="733425" cy="94678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60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00" y="828675"/>
          <a:ext cx="733425" cy="94678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8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14925" y="1209675"/>
          <a:ext cx="8096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IFER%20interanual%20marzo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NET\a&#241;o2000\trim4\AT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NET\a&#241;o2004\trim1\INSL%20trim1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NSA\2004\trim3_2004\INSL2004_T3%20cas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NSA\2004\trim3_2004\INSL2004_T3%20cas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NSA\2005\trim3_2005\trim3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TOTALES"/>
      <sheetName val="ENE-XX ant"/>
      <sheetName val="ENE-XX nue"/>
      <sheetName val="Dif ant-nue"/>
      <sheetName val="DIF I.I. CCAA"/>
      <sheetName val="I.I. POR SECT. Y GRAV."/>
      <sheetName val="I.I.MENSU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-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-14"/>
      <sheetName val="AT-13"/>
      <sheetName val="AT-12"/>
      <sheetName val="AT-11"/>
      <sheetName val="AT-10"/>
      <sheetName val="AT-9"/>
      <sheetName val="AT-8"/>
      <sheetName val="AT-7"/>
      <sheetName val="AT-6"/>
      <sheetName val="AT-5"/>
      <sheetName val="AT-4"/>
      <sheetName val="AT-3"/>
      <sheetName val="AT-2"/>
      <sheetName val="AT-1"/>
      <sheetName val="AT-15 (Auton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P-3 (%)"/>
      <sheetName val="EP-1a (%)"/>
      <sheetName val="AT-4 (%)"/>
      <sheetName val="AT-3 (%)"/>
      <sheetName val="AT-1a (%)"/>
      <sheetName val="Hoja1"/>
      <sheetName val="portada"/>
      <sheetName val="AT-1a"/>
      <sheetName val="AT-2a"/>
      <sheetName val="AT-3"/>
      <sheetName val="AT-4"/>
      <sheetName val="AT-5"/>
      <sheetName val="AT-15 (Auton)"/>
      <sheetName val="EP-1a"/>
      <sheetName val="EP-2"/>
      <sheetName val="EP-3"/>
      <sheetName val="EP-12 Aut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P-3 (%)"/>
      <sheetName val="EP-1a (%)"/>
      <sheetName val="AT-4 (%)"/>
      <sheetName val="AT-3 (%)"/>
      <sheetName val="AT-1a (%)"/>
      <sheetName val="Hoja1"/>
      <sheetName val="portada"/>
      <sheetName val="AT-1a"/>
      <sheetName val="AT-2a"/>
      <sheetName val="AT-3"/>
      <sheetName val="AT-4"/>
      <sheetName val="AT-5"/>
      <sheetName val="AT-15 (Auton)"/>
      <sheetName val="EP-1a"/>
      <sheetName val="EP-2"/>
      <sheetName val="EP-3"/>
      <sheetName val="EP-12 Aut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P-6"/>
      <sheetName val="AT-6"/>
      <sheetName val="EP-1a (%)"/>
      <sheetName val="Hoja1"/>
      <sheetName val="portada"/>
      <sheetName val="AT-1a (%)"/>
      <sheetName val="AT-1a"/>
      <sheetName val="AT-2a"/>
      <sheetName val="AT-3"/>
      <sheetName val="AT-4"/>
      <sheetName val="AT-5"/>
      <sheetName val="AT-15 (Auton)"/>
      <sheetName val="EP-1a"/>
      <sheetName val="EP-2"/>
      <sheetName val="EP-3"/>
      <sheetName val="EP-12 Au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25"/>
  <sheetViews>
    <sheetView showGridLines="0" zoomScale="75" zoomScaleNormal="75" workbookViewId="0" topLeftCell="A12">
      <selection activeCell="K10" sqref="K10"/>
    </sheetView>
  </sheetViews>
  <sheetFormatPr defaultColWidth="11.421875" defaultRowHeight="12.75"/>
  <cols>
    <col min="1" max="1" width="30.57421875" style="0" customWidth="1"/>
    <col min="2" max="9" width="9.7109375" style="0" customWidth="1"/>
    <col min="10" max="10" width="9.140625" style="17" customWidth="1"/>
    <col min="11" max="11" width="9.00390625" style="0" customWidth="1"/>
  </cols>
  <sheetData>
    <row r="1" spans="1:9" ht="18">
      <c r="A1" s="21" t="s">
        <v>0</v>
      </c>
      <c r="B1" s="2"/>
      <c r="C1" s="2"/>
      <c r="D1" s="2"/>
      <c r="E1" s="2"/>
      <c r="F1" s="2"/>
      <c r="G1" s="2"/>
      <c r="H1" s="2"/>
      <c r="I1" s="2"/>
    </row>
    <row r="2" spans="1:11" ht="18">
      <c r="A2" s="21" t="s">
        <v>1</v>
      </c>
      <c r="B2" s="2"/>
      <c r="C2" s="2"/>
      <c r="D2" s="2"/>
      <c r="E2" s="2"/>
      <c r="F2" s="2"/>
      <c r="G2" s="2"/>
      <c r="H2" s="2"/>
      <c r="I2" s="2"/>
      <c r="K2" s="544"/>
    </row>
    <row r="3" spans="1:10" s="139" customFormat="1" ht="18">
      <c r="A3" s="418" t="s">
        <v>220</v>
      </c>
      <c r="B3" s="2"/>
      <c r="C3" s="2"/>
      <c r="D3" s="2"/>
      <c r="E3" s="2"/>
      <c r="F3" s="2"/>
      <c r="G3" s="2"/>
      <c r="H3" s="2"/>
      <c r="I3" s="2"/>
      <c r="J3" s="543"/>
    </row>
    <row r="4" ht="15.75" thickBot="1">
      <c r="K4" s="544"/>
    </row>
    <row r="5" spans="1:11" ht="18.75" customHeight="1">
      <c r="A5" s="3" t="s">
        <v>2</v>
      </c>
      <c r="B5" s="4"/>
      <c r="C5" s="5"/>
      <c r="D5" s="4"/>
      <c r="E5" s="5"/>
      <c r="F5" s="4"/>
      <c r="G5" s="5"/>
      <c r="H5" s="4"/>
      <c r="I5" s="5"/>
      <c r="J5" s="4"/>
      <c r="K5" s="5"/>
    </row>
    <row r="6" spans="1:11" ht="18.75" customHeight="1" thickBot="1">
      <c r="A6" s="6" t="s">
        <v>3</v>
      </c>
      <c r="B6" s="114" t="s">
        <v>4</v>
      </c>
      <c r="C6" s="115"/>
      <c r="D6" s="114" t="s">
        <v>5</v>
      </c>
      <c r="E6" s="115"/>
      <c r="F6" s="114" t="s">
        <v>6</v>
      </c>
      <c r="G6" s="115"/>
      <c r="H6" s="114" t="s">
        <v>7</v>
      </c>
      <c r="I6" s="115"/>
      <c r="J6" s="114" t="s">
        <v>250</v>
      </c>
      <c r="K6" s="115"/>
    </row>
    <row r="7" spans="1:11" ht="18.75" customHeight="1">
      <c r="A7" s="110" t="s">
        <v>8</v>
      </c>
      <c r="B7" s="420">
        <v>2006</v>
      </c>
      <c r="C7" s="119">
        <v>2005</v>
      </c>
      <c r="D7" s="420">
        <v>2006</v>
      </c>
      <c r="E7" s="119">
        <v>2005</v>
      </c>
      <c r="F7" s="420">
        <v>2006</v>
      </c>
      <c r="G7" s="119">
        <v>2005</v>
      </c>
      <c r="H7" s="420">
        <v>2006</v>
      </c>
      <c r="I7" s="547">
        <v>2005</v>
      </c>
      <c r="J7" s="420" t="s">
        <v>251</v>
      </c>
      <c r="K7" s="558" t="s">
        <v>99</v>
      </c>
    </row>
    <row r="8" spans="1:11" ht="24.75" customHeight="1">
      <c r="A8" s="111" t="s">
        <v>9</v>
      </c>
      <c r="B8" s="421">
        <v>89</v>
      </c>
      <c r="C8" s="116">
        <v>115</v>
      </c>
      <c r="D8" s="421">
        <v>1</v>
      </c>
      <c r="E8" s="116">
        <v>5</v>
      </c>
      <c r="F8" s="421">
        <v>1</v>
      </c>
      <c r="G8" s="116">
        <v>2</v>
      </c>
      <c r="H8" s="421">
        <f aca="true" t="shared" si="0" ref="H8:I12">+B8+D8+F8</f>
        <v>91</v>
      </c>
      <c r="I8" s="548">
        <f t="shared" si="0"/>
        <v>122</v>
      </c>
      <c r="J8" s="554">
        <f>H8-I8</f>
        <v>-31</v>
      </c>
      <c r="K8" s="551">
        <f>(H8/I8)-1</f>
        <v>-0.25409836065573765</v>
      </c>
    </row>
    <row r="9" spans="1:11" ht="24.75" customHeight="1">
      <c r="A9" s="111" t="s">
        <v>10</v>
      </c>
      <c r="B9" s="421">
        <v>1394</v>
      </c>
      <c r="C9" s="116">
        <v>1413</v>
      </c>
      <c r="D9" s="421">
        <v>14</v>
      </c>
      <c r="E9" s="116">
        <v>16</v>
      </c>
      <c r="F9" s="421">
        <v>0</v>
      </c>
      <c r="G9" s="116">
        <v>1</v>
      </c>
      <c r="H9" s="421">
        <f t="shared" si="0"/>
        <v>1408</v>
      </c>
      <c r="I9" s="548">
        <f t="shared" si="0"/>
        <v>1430</v>
      </c>
      <c r="J9" s="554">
        <f aca="true" t="shared" si="1" ref="J9:J14">H9-I9</f>
        <v>-22</v>
      </c>
      <c r="K9" s="551">
        <f aca="true" t="shared" si="2" ref="K9:K14">(H9/I9)-1</f>
        <v>-0.01538461538461533</v>
      </c>
    </row>
    <row r="10" spans="1:11" ht="24.75" customHeight="1">
      <c r="A10" s="111" t="s">
        <v>11</v>
      </c>
      <c r="B10" s="421">
        <v>796</v>
      </c>
      <c r="C10" s="116">
        <v>853</v>
      </c>
      <c r="D10" s="421">
        <v>8</v>
      </c>
      <c r="E10" s="116">
        <v>11</v>
      </c>
      <c r="F10" s="421">
        <v>2</v>
      </c>
      <c r="G10" s="116">
        <v>0</v>
      </c>
      <c r="H10" s="421">
        <f t="shared" si="0"/>
        <v>806</v>
      </c>
      <c r="I10" s="548">
        <f t="shared" si="0"/>
        <v>864</v>
      </c>
      <c r="J10" s="554">
        <f t="shared" si="1"/>
        <v>-58</v>
      </c>
      <c r="K10" s="551">
        <f t="shared" si="2"/>
        <v>-0.06712962962962965</v>
      </c>
    </row>
    <row r="11" spans="1:11" ht="24.75" customHeight="1">
      <c r="A11" s="112" t="s">
        <v>12</v>
      </c>
      <c r="B11" s="422">
        <v>1032</v>
      </c>
      <c r="C11" s="124">
        <v>1090</v>
      </c>
      <c r="D11" s="422">
        <v>10</v>
      </c>
      <c r="E11" s="124">
        <v>8</v>
      </c>
      <c r="F11" s="422">
        <v>2</v>
      </c>
      <c r="G11" s="124">
        <v>2</v>
      </c>
      <c r="H11" s="422">
        <f t="shared" si="0"/>
        <v>1044</v>
      </c>
      <c r="I11" s="549">
        <f t="shared" si="0"/>
        <v>1100</v>
      </c>
      <c r="J11" s="554">
        <f t="shared" si="1"/>
        <v>-56</v>
      </c>
      <c r="K11" s="551">
        <f t="shared" si="2"/>
        <v>-0.050909090909090904</v>
      </c>
    </row>
    <row r="12" spans="1:11" ht="24.75" customHeight="1">
      <c r="A12" s="120" t="s">
        <v>148</v>
      </c>
      <c r="B12" s="423">
        <f aca="true" t="shared" si="3" ref="B12:G12">SUM(B8:B11)</f>
        <v>3311</v>
      </c>
      <c r="C12" s="121">
        <f t="shared" si="3"/>
        <v>3471</v>
      </c>
      <c r="D12" s="423">
        <f t="shared" si="3"/>
        <v>33</v>
      </c>
      <c r="E12" s="121">
        <f t="shared" si="3"/>
        <v>40</v>
      </c>
      <c r="F12" s="423">
        <f t="shared" si="3"/>
        <v>5</v>
      </c>
      <c r="G12" s="121">
        <f t="shared" si="3"/>
        <v>5</v>
      </c>
      <c r="H12" s="423">
        <f t="shared" si="0"/>
        <v>3349</v>
      </c>
      <c r="I12" s="545">
        <f t="shared" si="0"/>
        <v>3516</v>
      </c>
      <c r="J12" s="556">
        <f t="shared" si="1"/>
        <v>-167</v>
      </c>
      <c r="K12" s="552">
        <f t="shared" si="2"/>
        <v>-0.04749715585893055</v>
      </c>
    </row>
    <row r="13" spans="1:11" s="98" customFormat="1" ht="21.75" customHeight="1">
      <c r="A13" s="123" t="s">
        <v>118</v>
      </c>
      <c r="B13" s="426">
        <v>281</v>
      </c>
      <c r="C13" s="425">
        <v>257</v>
      </c>
      <c r="D13" s="426">
        <v>2</v>
      </c>
      <c r="E13" s="425">
        <v>4</v>
      </c>
      <c r="F13" s="426">
        <v>0</v>
      </c>
      <c r="G13" s="425">
        <v>6</v>
      </c>
      <c r="H13" s="422">
        <f>+B13+D13+F13</f>
        <v>283</v>
      </c>
      <c r="I13" s="546">
        <f>+C13+E13+G13</f>
        <v>267</v>
      </c>
      <c r="J13" s="555">
        <f t="shared" si="1"/>
        <v>16</v>
      </c>
      <c r="K13" s="552">
        <f t="shared" si="2"/>
        <v>0.059925093632958726</v>
      </c>
    </row>
    <row r="14" spans="1:11" s="98" customFormat="1" ht="21.75" customHeight="1" thickBot="1">
      <c r="A14" s="113" t="s">
        <v>119</v>
      </c>
      <c r="B14" s="424">
        <f aca="true" t="shared" si="4" ref="B14:I14">+B12+B13</f>
        <v>3592</v>
      </c>
      <c r="C14" s="117">
        <f t="shared" si="4"/>
        <v>3728</v>
      </c>
      <c r="D14" s="424">
        <f t="shared" si="4"/>
        <v>35</v>
      </c>
      <c r="E14" s="117">
        <f t="shared" si="4"/>
        <v>44</v>
      </c>
      <c r="F14" s="424">
        <f t="shared" si="4"/>
        <v>5</v>
      </c>
      <c r="G14" s="117">
        <f t="shared" si="4"/>
        <v>11</v>
      </c>
      <c r="H14" s="424">
        <f t="shared" si="4"/>
        <v>3632</v>
      </c>
      <c r="I14" s="550">
        <f t="shared" si="4"/>
        <v>3783</v>
      </c>
      <c r="J14" s="557">
        <f t="shared" si="1"/>
        <v>-151</v>
      </c>
      <c r="K14" s="553">
        <f t="shared" si="2"/>
        <v>-0.03991541104943164</v>
      </c>
    </row>
    <row r="15" ht="15" customHeight="1">
      <c r="A15" s="413" t="s">
        <v>229</v>
      </c>
    </row>
    <row r="16" ht="15" customHeight="1">
      <c r="A16" s="185" t="s">
        <v>14</v>
      </c>
    </row>
    <row r="17" ht="12.75">
      <c r="I17" s="85" t="s">
        <v>221</v>
      </c>
    </row>
    <row r="18" spans="1:9" ht="12.75">
      <c r="A18" s="474" t="s">
        <v>238</v>
      </c>
      <c r="B18" s="573">
        <f>B12-C12</f>
        <v>-160</v>
      </c>
      <c r="C18" s="574"/>
      <c r="D18" s="575">
        <f>D12-E12</f>
        <v>-7</v>
      </c>
      <c r="E18" s="575"/>
      <c r="F18" s="573">
        <f>F12-G12</f>
        <v>0</v>
      </c>
      <c r="G18" s="574"/>
      <c r="H18" s="575">
        <f>H12-I12</f>
        <v>-167</v>
      </c>
      <c r="I18" s="574"/>
    </row>
    <row r="19" spans="1:9" ht="12.75">
      <c r="A19" s="475" t="s">
        <v>239</v>
      </c>
      <c r="B19" s="570">
        <f>(B12/C12)-1</f>
        <v>-0.046096225871506746</v>
      </c>
      <c r="C19" s="571"/>
      <c r="D19" s="572">
        <f>(D12/E12)-1</f>
        <v>-0.17500000000000004</v>
      </c>
      <c r="E19" s="572"/>
      <c r="F19" s="570">
        <f>(F12/G12)-1</f>
        <v>0</v>
      </c>
      <c r="G19" s="571"/>
      <c r="H19" s="572">
        <f>(H12/I12)-1</f>
        <v>-0.04749715585893055</v>
      </c>
      <c r="I19" s="571"/>
    </row>
    <row r="21" spans="1:9" ht="12.75">
      <c r="A21" s="474" t="s">
        <v>240</v>
      </c>
      <c r="B21" s="573">
        <f>B13-C13</f>
        <v>24</v>
      </c>
      <c r="C21" s="574"/>
      <c r="D21" s="575">
        <f>D13-E13</f>
        <v>-2</v>
      </c>
      <c r="E21" s="575"/>
      <c r="F21" s="573">
        <f>F13-G13</f>
        <v>-6</v>
      </c>
      <c r="G21" s="574"/>
      <c r="H21" s="575">
        <f>H13-I13</f>
        <v>16</v>
      </c>
      <c r="I21" s="574"/>
    </row>
    <row r="22" spans="1:9" ht="12.75">
      <c r="A22" s="475" t="s">
        <v>241</v>
      </c>
      <c r="B22" s="570">
        <f>(B13/C13)-1</f>
        <v>0.09338521400778199</v>
      </c>
      <c r="C22" s="571"/>
      <c r="D22" s="572">
        <f>(D13/E13)-1</f>
        <v>-0.5</v>
      </c>
      <c r="E22" s="572"/>
      <c r="F22" s="570">
        <f>(F13/G13)-1</f>
        <v>-1</v>
      </c>
      <c r="G22" s="571"/>
      <c r="H22" s="572">
        <f>(H13/I13)-1</f>
        <v>0.059925093632958726</v>
      </c>
      <c r="I22" s="571"/>
    </row>
    <row r="24" spans="1:9" ht="12.75">
      <c r="A24" s="474" t="s">
        <v>242</v>
      </c>
      <c r="B24" s="573">
        <f>B14-C14</f>
        <v>-136</v>
      </c>
      <c r="C24" s="574"/>
      <c r="D24" s="575">
        <f>D14-E14</f>
        <v>-9</v>
      </c>
      <c r="E24" s="575"/>
      <c r="F24" s="573">
        <f>F14-G14</f>
        <v>-6</v>
      </c>
      <c r="G24" s="574"/>
      <c r="H24" s="575">
        <f>H14-I14</f>
        <v>-151</v>
      </c>
      <c r="I24" s="574"/>
    </row>
    <row r="25" spans="1:9" ht="12.75">
      <c r="A25" s="475" t="s">
        <v>243</v>
      </c>
      <c r="B25" s="570">
        <f>(B14/C14)-1</f>
        <v>-0.03648068669527893</v>
      </c>
      <c r="C25" s="571"/>
      <c r="D25" s="572">
        <f>(D14/E14)-1</f>
        <v>-0.20454545454545459</v>
      </c>
      <c r="E25" s="572"/>
      <c r="F25" s="570">
        <f>(F14/G14)-1</f>
        <v>-0.5454545454545454</v>
      </c>
      <c r="G25" s="571"/>
      <c r="H25" s="572">
        <f>(H14/I14)-1</f>
        <v>-0.03991541104943164</v>
      </c>
      <c r="I25" s="571"/>
    </row>
  </sheetData>
  <mergeCells count="24">
    <mergeCell ref="B18:C18"/>
    <mergeCell ref="D18:E18"/>
    <mergeCell ref="F18:G18"/>
    <mergeCell ref="H18:I18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4:C24"/>
    <mergeCell ref="D24:E24"/>
    <mergeCell ref="F24:G24"/>
    <mergeCell ref="H24:I24"/>
    <mergeCell ref="B25:C25"/>
    <mergeCell ref="D25:E25"/>
    <mergeCell ref="F25:G25"/>
    <mergeCell ref="H25:I25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&amp;L&amp;F&amp;C&amp;"Arial,Negrita"Instituto Navarro de Salud Laboral (INSL)&amp;R&amp;9AT-1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4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6.8515625" style="184" customWidth="1"/>
    <col min="2" max="5" width="9.421875" style="307" customWidth="1"/>
    <col min="6" max="7" width="9.421875" style="307" hidden="1" customWidth="1"/>
    <col min="8" max="9" width="11.7109375" style="307" customWidth="1"/>
    <col min="10" max="16384" width="11.421875" style="307" customWidth="1"/>
  </cols>
  <sheetData>
    <row r="1" spans="1:9" s="306" customFormat="1" ht="15.75">
      <c r="A1" s="599" t="s">
        <v>209</v>
      </c>
      <c r="B1" s="599"/>
      <c r="C1" s="599"/>
      <c r="D1" s="599"/>
      <c r="E1" s="599"/>
      <c r="F1" s="599"/>
      <c r="G1" s="599"/>
      <c r="H1" s="599"/>
      <c r="I1" s="599"/>
    </row>
    <row r="2" spans="1:9" s="306" customFormat="1" ht="15.75">
      <c r="A2" s="585" t="s">
        <v>130</v>
      </c>
      <c r="B2" s="585"/>
      <c r="C2" s="585"/>
      <c r="D2" s="585"/>
      <c r="E2" s="585"/>
      <c r="F2" s="585"/>
      <c r="G2" s="585"/>
      <c r="H2" s="585"/>
      <c r="I2" s="585"/>
    </row>
    <row r="3" spans="1:9" s="306" customFormat="1" ht="15.75">
      <c r="A3" s="586" t="s">
        <v>226</v>
      </c>
      <c r="B3" s="586"/>
      <c r="C3" s="586"/>
      <c r="D3" s="586"/>
      <c r="E3" s="586"/>
      <c r="F3" s="586"/>
      <c r="G3" s="586"/>
      <c r="H3" s="586"/>
      <c r="I3" s="586"/>
    </row>
    <row r="5" spans="1:9" s="176" customFormat="1" ht="20.25" customHeight="1">
      <c r="A5" s="173"/>
      <c r="B5" s="174" t="s">
        <v>3</v>
      </c>
      <c r="C5" s="175"/>
      <c r="D5" s="174" t="s">
        <v>139</v>
      </c>
      <c r="E5" s="175"/>
      <c r="F5" s="174" t="s">
        <v>13</v>
      </c>
      <c r="G5" s="175"/>
      <c r="H5" s="583" t="s">
        <v>133</v>
      </c>
      <c r="I5" s="584"/>
    </row>
    <row r="6" spans="1:9" s="180" customFormat="1" ht="39" customHeight="1">
      <c r="A6" s="177" t="s">
        <v>141</v>
      </c>
      <c r="B6" s="178" t="s">
        <v>142</v>
      </c>
      <c r="C6" s="179" t="s">
        <v>143</v>
      </c>
      <c r="D6" s="178" t="s">
        <v>142</v>
      </c>
      <c r="E6" s="179" t="s">
        <v>143</v>
      </c>
      <c r="F6" s="178" t="s">
        <v>142</v>
      </c>
      <c r="G6" s="179" t="s">
        <v>143</v>
      </c>
      <c r="H6" s="414" t="s">
        <v>227</v>
      </c>
      <c r="I6" s="336" t="s">
        <v>228</v>
      </c>
    </row>
    <row r="7" spans="1:9" s="181" customFormat="1" ht="18" customHeight="1">
      <c r="A7" s="341" t="s">
        <v>112</v>
      </c>
      <c r="B7" s="342">
        <v>4</v>
      </c>
      <c r="C7" s="343"/>
      <c r="D7" s="342"/>
      <c r="E7" s="343"/>
      <c r="F7" s="342">
        <f>+B7+D7</f>
        <v>4</v>
      </c>
      <c r="G7" s="343">
        <f>+C7+E7</f>
        <v>0</v>
      </c>
      <c r="H7" s="344">
        <f>SUM(B7:E7)</f>
        <v>4</v>
      </c>
      <c r="I7" s="345">
        <v>5</v>
      </c>
    </row>
    <row r="8" spans="1:11" s="308" customFormat="1" ht="19.5" customHeight="1">
      <c r="A8" s="346" t="s">
        <v>13</v>
      </c>
      <c r="B8" s="597">
        <f>SUM(B7:C7)</f>
        <v>4</v>
      </c>
      <c r="C8" s="598"/>
      <c r="D8" s="597">
        <f>SUM(D7:E7)</f>
        <v>0</v>
      </c>
      <c r="E8" s="598"/>
      <c r="F8" s="597">
        <f>SUM(F7:G7)</f>
        <v>4</v>
      </c>
      <c r="G8" s="598"/>
      <c r="H8" s="347">
        <f>SUM(B8:E8)</f>
        <v>4</v>
      </c>
      <c r="I8" s="348">
        <f>SUM(I7:I7)</f>
        <v>5</v>
      </c>
      <c r="J8" s="307"/>
      <c r="K8" s="307"/>
    </row>
    <row r="9" spans="1:11" s="308" customFormat="1" ht="19.5" customHeight="1">
      <c r="A9" s="164" t="s">
        <v>135</v>
      </c>
      <c r="B9" s="349"/>
      <c r="C9" s="349"/>
      <c r="D9" s="349"/>
      <c r="E9" s="349"/>
      <c r="F9" s="349"/>
      <c r="G9" s="349"/>
      <c r="H9" s="347">
        <v>3672</v>
      </c>
      <c r="I9" s="354">
        <v>3627</v>
      </c>
      <c r="J9" s="307"/>
      <c r="K9" s="307"/>
    </row>
    <row r="10" spans="1:11" s="308" customFormat="1" ht="19.5" customHeight="1">
      <c r="A10" s="167" t="s">
        <v>140</v>
      </c>
      <c r="B10" s="350"/>
      <c r="C10" s="351"/>
      <c r="D10" s="350"/>
      <c r="E10" s="351"/>
      <c r="F10" s="350"/>
      <c r="G10" s="351"/>
      <c r="H10" s="340">
        <f>+H8*100000/H9</f>
        <v>108.93246187363835</v>
      </c>
      <c r="I10" s="339">
        <f>+I8*100000/I9</f>
        <v>137.85497656465398</v>
      </c>
      <c r="J10" s="307"/>
      <c r="K10" s="307"/>
    </row>
    <row r="11" ht="15" customHeight="1">
      <c r="A11" s="171" t="s">
        <v>145</v>
      </c>
    </row>
    <row r="12" ht="15" customHeight="1">
      <c r="A12" s="171" t="s">
        <v>138</v>
      </c>
    </row>
    <row r="13" spans="1:9" ht="15" customHeight="1">
      <c r="A13" s="305" t="s">
        <v>14</v>
      </c>
      <c r="I13" s="183" t="s">
        <v>144</v>
      </c>
    </row>
    <row r="14" ht="12.75">
      <c r="A14" s="307"/>
    </row>
    <row r="15" spans="1:9" ht="12.75">
      <c r="A15" s="307"/>
      <c r="I15" s="85" t="s">
        <v>221</v>
      </c>
    </row>
    <row r="16" ht="12.75">
      <c r="A16" s="307"/>
    </row>
    <row r="17" ht="12.75">
      <c r="A17" s="307"/>
    </row>
    <row r="18" ht="12.75">
      <c r="A18" s="307"/>
    </row>
    <row r="19" ht="12.75">
      <c r="A19" s="307"/>
    </row>
    <row r="20" ht="12.75">
      <c r="A20" s="307"/>
    </row>
    <row r="21" ht="12.75">
      <c r="A21" s="307"/>
    </row>
    <row r="22" ht="12.75">
      <c r="A22" s="307"/>
    </row>
    <row r="23" ht="12.75">
      <c r="A23" s="307"/>
    </row>
    <row r="24" ht="12.75">
      <c r="A24" s="307"/>
    </row>
    <row r="25" ht="12.75">
      <c r="A25" s="307"/>
    </row>
    <row r="26" ht="12.75">
      <c r="A26" s="307"/>
    </row>
    <row r="27" ht="12.75">
      <c r="A27" s="307"/>
    </row>
    <row r="28" ht="12.75">
      <c r="A28" s="307"/>
    </row>
    <row r="29" ht="12.75">
      <c r="A29" s="307"/>
    </row>
    <row r="30" ht="12.75">
      <c r="A30" s="307"/>
    </row>
    <row r="31" ht="12.75">
      <c r="A31" s="307"/>
    </row>
    <row r="32" ht="12.75">
      <c r="A32" s="307"/>
    </row>
    <row r="33" ht="12.75">
      <c r="A33" s="307"/>
    </row>
    <row r="34" ht="12.75">
      <c r="A34" s="307"/>
    </row>
    <row r="35" ht="12.75">
      <c r="A35" s="307"/>
    </row>
    <row r="36" ht="12.75">
      <c r="A36" s="307"/>
    </row>
    <row r="37" ht="12.75">
      <c r="A37" s="307"/>
    </row>
    <row r="38" ht="12.75">
      <c r="A38" s="307"/>
    </row>
    <row r="39" ht="12.75">
      <c r="A39" s="307"/>
    </row>
    <row r="40" ht="12.75">
      <c r="A40" s="307"/>
    </row>
    <row r="41" ht="12.75">
      <c r="A41" s="307"/>
    </row>
    <row r="42" ht="12.75">
      <c r="A42" s="307"/>
    </row>
    <row r="43" ht="12.75">
      <c r="A43" s="307"/>
    </row>
    <row r="44" ht="12.75">
      <c r="A44" s="307"/>
    </row>
    <row r="45" ht="12.75">
      <c r="A45" s="307"/>
    </row>
    <row r="46" ht="12.75">
      <c r="A46" s="307"/>
    </row>
    <row r="47" ht="12.75">
      <c r="A47" s="307"/>
    </row>
    <row r="48" ht="12.75">
      <c r="A48" s="307"/>
    </row>
  </sheetData>
  <mergeCells count="7">
    <mergeCell ref="D8:E8"/>
    <mergeCell ref="B8:C8"/>
    <mergeCell ref="A1:I1"/>
    <mergeCell ref="A2:I2"/>
    <mergeCell ref="A3:I3"/>
    <mergeCell ref="H5:I5"/>
    <mergeCell ref="F8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showGridLines="0" tabSelected="1" zoomScale="75" zoomScaleNormal="75" workbookViewId="0" topLeftCell="A16">
      <selection activeCell="K9" sqref="K9"/>
    </sheetView>
  </sheetViews>
  <sheetFormatPr defaultColWidth="11.421875" defaultRowHeight="12.75"/>
  <sheetData>
    <row r="1" ht="21.75" customHeight="1"/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printOptions/>
  <pageMargins left="0.67" right="0.75" top="1.12" bottom="1" header="0" footer="0"/>
  <pageSetup horizontalDpi="300" verticalDpi="300" orientation="portrait" paperSize="9" r:id="rId3"/>
  <legacyDrawing r:id="rId2"/>
  <oleObjects>
    <oleObject progId="PowerPoint.Slide.8" shapeId="6942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CH65"/>
  <sheetViews>
    <sheetView showGridLines="0" zoomScale="75" zoomScaleNormal="75" workbookViewId="0" topLeftCell="A1">
      <selection activeCell="L17" sqref="L17"/>
    </sheetView>
  </sheetViews>
  <sheetFormatPr defaultColWidth="11.421875" defaultRowHeight="12.75"/>
  <cols>
    <col min="1" max="1" width="34.140625" style="0" customWidth="1"/>
    <col min="2" max="7" width="5.7109375" style="0" customWidth="1"/>
    <col min="8" max="9" width="6.7109375" style="0" customWidth="1"/>
    <col min="10" max="10" width="1.28515625" style="0" customWidth="1"/>
    <col min="11" max="12" width="6.7109375" style="0" customWidth="1"/>
  </cols>
  <sheetData>
    <row r="1" spans="1:12" ht="15" customHeight="1">
      <c r="A1" s="10" t="s">
        <v>15</v>
      </c>
      <c r="B1" s="8"/>
      <c r="C1" s="8"/>
      <c r="D1" s="8"/>
      <c r="E1" s="8"/>
      <c r="F1" s="8"/>
      <c r="G1" s="9"/>
      <c r="H1" s="9"/>
      <c r="I1" s="9"/>
      <c r="K1" s="9"/>
      <c r="L1" s="9"/>
    </row>
    <row r="2" spans="1:12" ht="15" customHeight="1">
      <c r="A2" s="83" t="s">
        <v>16</v>
      </c>
      <c r="B2" s="10"/>
      <c r="C2" s="10"/>
      <c r="D2" s="10"/>
      <c r="E2" s="10"/>
      <c r="F2" s="10"/>
      <c r="G2" s="10"/>
      <c r="H2" s="10"/>
      <c r="I2" s="10"/>
      <c r="K2" s="10"/>
      <c r="L2" s="10"/>
    </row>
    <row r="3" spans="1:12" s="190" customFormat="1" ht="15" customHeight="1">
      <c r="A3" s="418" t="s">
        <v>220</v>
      </c>
      <c r="B3" s="187"/>
      <c r="C3" s="188"/>
      <c r="D3" s="188"/>
      <c r="E3" s="188"/>
      <c r="F3" s="188"/>
      <c r="G3" s="188"/>
      <c r="H3" s="189"/>
      <c r="I3" s="188"/>
      <c r="K3" s="189"/>
      <c r="L3" s="188"/>
    </row>
    <row r="4" spans="1:12" ht="12.75">
      <c r="A4" s="95" t="s">
        <v>17</v>
      </c>
      <c r="B4" s="108"/>
      <c r="C4" s="90"/>
      <c r="D4" s="108"/>
      <c r="E4" s="90"/>
      <c r="F4" s="108"/>
      <c r="G4" s="90"/>
      <c r="H4" s="108"/>
      <c r="I4" s="90"/>
      <c r="K4" s="108"/>
      <c r="L4" s="90"/>
    </row>
    <row r="5" spans="1:12" ht="12.75">
      <c r="A5" s="96" t="s">
        <v>18</v>
      </c>
      <c r="B5" s="109" t="s">
        <v>4</v>
      </c>
      <c r="C5" s="91"/>
      <c r="D5" s="109" t="s">
        <v>5</v>
      </c>
      <c r="E5" s="91"/>
      <c r="F5" s="109" t="s">
        <v>6</v>
      </c>
      <c r="G5" s="91"/>
      <c r="H5" s="109" t="s">
        <v>13</v>
      </c>
      <c r="I5" s="91"/>
      <c r="K5" s="109" t="s">
        <v>244</v>
      </c>
      <c r="L5" s="91"/>
    </row>
    <row r="6" spans="1:12" ht="12.75">
      <c r="A6" s="97" t="s">
        <v>19</v>
      </c>
      <c r="B6" s="427">
        <v>2006</v>
      </c>
      <c r="C6" s="135">
        <v>2005</v>
      </c>
      <c r="D6" s="427">
        <v>2006</v>
      </c>
      <c r="E6" s="135">
        <v>2005</v>
      </c>
      <c r="F6" s="427">
        <v>2006</v>
      </c>
      <c r="G6" s="135">
        <v>2005</v>
      </c>
      <c r="H6" s="427">
        <v>2006</v>
      </c>
      <c r="I6" s="135">
        <v>2005</v>
      </c>
      <c r="K6" s="427" t="s">
        <v>252</v>
      </c>
      <c r="L6" s="559" t="s">
        <v>99</v>
      </c>
    </row>
    <row r="7" spans="1:12" ht="12.75">
      <c r="A7" s="105" t="s">
        <v>121</v>
      </c>
      <c r="B7" s="428">
        <v>82</v>
      </c>
      <c r="C7" s="100">
        <v>102</v>
      </c>
      <c r="D7" s="428">
        <v>1</v>
      </c>
      <c r="E7" s="100">
        <v>5</v>
      </c>
      <c r="F7" s="428">
        <v>1</v>
      </c>
      <c r="G7" s="100"/>
      <c r="H7" s="428">
        <f>+B7+D7+F7</f>
        <v>84</v>
      </c>
      <c r="I7" s="100">
        <f>+C7+E7+G7</f>
        <v>107</v>
      </c>
      <c r="K7" s="428">
        <f>H7-I7</f>
        <v>-23</v>
      </c>
      <c r="L7" s="560">
        <f>(H7/I7)-1</f>
        <v>-0.2149532710280374</v>
      </c>
    </row>
    <row r="8" spans="1:12" ht="12.75">
      <c r="A8" s="106" t="s">
        <v>25</v>
      </c>
      <c r="B8" s="429">
        <v>6</v>
      </c>
      <c r="C8" s="101">
        <v>13</v>
      </c>
      <c r="D8" s="429"/>
      <c r="E8" s="101"/>
      <c r="F8" s="429"/>
      <c r="G8" s="101">
        <v>2</v>
      </c>
      <c r="H8" s="429">
        <f aca="true" t="shared" si="0" ref="H8:H35">+B8+D8+F8</f>
        <v>6</v>
      </c>
      <c r="I8" s="101">
        <f aca="true" t="shared" si="1" ref="I8:I35">+C8+E8+G8</f>
        <v>15</v>
      </c>
      <c r="K8" s="428">
        <f aca="true" t="shared" si="2" ref="K8:K61">H8-I8</f>
        <v>-9</v>
      </c>
      <c r="L8" s="560">
        <f aca="true" t="shared" si="3" ref="L8:L61">(H8/I8)-1</f>
        <v>-0.6</v>
      </c>
    </row>
    <row r="9" spans="1:12" ht="12.75">
      <c r="A9" s="106" t="s">
        <v>185</v>
      </c>
      <c r="B9" s="429">
        <v>1</v>
      </c>
      <c r="C9" s="101"/>
      <c r="D9" s="429"/>
      <c r="E9" s="101"/>
      <c r="F9" s="429"/>
      <c r="G9" s="101"/>
      <c r="H9" s="429">
        <f t="shared" si="0"/>
        <v>1</v>
      </c>
      <c r="I9" s="101">
        <f t="shared" si="1"/>
        <v>0</v>
      </c>
      <c r="K9" s="428">
        <f t="shared" si="2"/>
        <v>1</v>
      </c>
      <c r="L9" s="560"/>
    </row>
    <row r="10" spans="1:12" ht="12.75">
      <c r="A10" s="106" t="s">
        <v>186</v>
      </c>
      <c r="B10" s="429">
        <v>19</v>
      </c>
      <c r="C10" s="101">
        <v>7</v>
      </c>
      <c r="D10" s="429">
        <v>1</v>
      </c>
      <c r="E10" s="101"/>
      <c r="F10" s="429"/>
      <c r="G10" s="101"/>
      <c r="H10" s="429">
        <f t="shared" si="0"/>
        <v>20</v>
      </c>
      <c r="I10" s="101">
        <f t="shared" si="1"/>
        <v>7</v>
      </c>
      <c r="K10" s="428">
        <f t="shared" si="2"/>
        <v>13</v>
      </c>
      <c r="L10" s="560">
        <f t="shared" si="3"/>
        <v>1.8571428571428572</v>
      </c>
    </row>
    <row r="11" spans="1:12" ht="12.75">
      <c r="A11" s="106" t="s">
        <v>27</v>
      </c>
      <c r="B11" s="429">
        <v>194</v>
      </c>
      <c r="C11" s="101">
        <v>232</v>
      </c>
      <c r="D11" s="429">
        <v>2</v>
      </c>
      <c r="E11" s="101">
        <v>3</v>
      </c>
      <c r="F11" s="429"/>
      <c r="G11" s="101"/>
      <c r="H11" s="429">
        <f t="shared" si="0"/>
        <v>196</v>
      </c>
      <c r="I11" s="101">
        <f t="shared" si="1"/>
        <v>235</v>
      </c>
      <c r="K11" s="428">
        <f t="shared" si="2"/>
        <v>-39</v>
      </c>
      <c r="L11" s="560">
        <f t="shared" si="3"/>
        <v>-0.16595744680851066</v>
      </c>
    </row>
    <row r="12" spans="1:12" ht="12.75">
      <c r="A12" s="106" t="s">
        <v>28</v>
      </c>
      <c r="B12" s="429">
        <v>11</v>
      </c>
      <c r="C12" s="101">
        <v>12</v>
      </c>
      <c r="D12" s="429"/>
      <c r="E12" s="101"/>
      <c r="F12" s="429"/>
      <c r="G12" s="101"/>
      <c r="H12" s="429">
        <f t="shared" si="0"/>
        <v>11</v>
      </c>
      <c r="I12" s="101">
        <f t="shared" si="1"/>
        <v>12</v>
      </c>
      <c r="K12" s="428">
        <f t="shared" si="2"/>
        <v>-1</v>
      </c>
      <c r="L12" s="560">
        <f t="shared" si="3"/>
        <v>-0.08333333333333337</v>
      </c>
    </row>
    <row r="13" spans="1:12" ht="12.75">
      <c r="A13" s="106" t="s">
        <v>29</v>
      </c>
      <c r="B13" s="429">
        <v>5</v>
      </c>
      <c r="C13" s="101">
        <v>5</v>
      </c>
      <c r="D13" s="429"/>
      <c r="E13" s="101"/>
      <c r="F13" s="429"/>
      <c r="G13" s="101"/>
      <c r="H13" s="429">
        <f t="shared" si="0"/>
        <v>5</v>
      </c>
      <c r="I13" s="101">
        <f t="shared" si="1"/>
        <v>5</v>
      </c>
      <c r="K13" s="428">
        <f t="shared" si="2"/>
        <v>0</v>
      </c>
      <c r="L13" s="560">
        <f t="shared" si="3"/>
        <v>0</v>
      </c>
    </row>
    <row r="14" spans="1:12" ht="12.75">
      <c r="A14" s="106" t="s">
        <v>187</v>
      </c>
      <c r="B14" s="429">
        <v>2</v>
      </c>
      <c r="C14" s="101">
        <v>3</v>
      </c>
      <c r="D14" s="429"/>
      <c r="E14" s="101"/>
      <c r="F14" s="429"/>
      <c r="G14" s="101"/>
      <c r="H14" s="429">
        <f t="shared" si="0"/>
        <v>2</v>
      </c>
      <c r="I14" s="101">
        <f t="shared" si="1"/>
        <v>3</v>
      </c>
      <c r="K14" s="428">
        <f t="shared" si="2"/>
        <v>-1</v>
      </c>
      <c r="L14" s="560">
        <f t="shared" si="3"/>
        <v>-0.33333333333333337</v>
      </c>
    </row>
    <row r="15" spans="1:12" ht="12.75">
      <c r="A15" s="106" t="s">
        <v>31</v>
      </c>
      <c r="B15" s="429">
        <v>60</v>
      </c>
      <c r="C15" s="101">
        <v>66</v>
      </c>
      <c r="D15" s="429">
        <v>1</v>
      </c>
      <c r="E15" s="101"/>
      <c r="F15" s="429"/>
      <c r="G15" s="101"/>
      <c r="H15" s="429">
        <f t="shared" si="0"/>
        <v>61</v>
      </c>
      <c r="I15" s="101">
        <f t="shared" si="1"/>
        <v>66</v>
      </c>
      <c r="K15" s="428">
        <f t="shared" si="2"/>
        <v>-5</v>
      </c>
      <c r="L15" s="560">
        <f t="shared" si="3"/>
        <v>-0.0757575757575758</v>
      </c>
    </row>
    <row r="16" spans="1:12" ht="12.75">
      <c r="A16" s="106" t="s">
        <v>32</v>
      </c>
      <c r="B16" s="429">
        <v>26</v>
      </c>
      <c r="C16" s="101">
        <v>16</v>
      </c>
      <c r="D16" s="429"/>
      <c r="E16" s="101">
        <v>1</v>
      </c>
      <c r="F16" s="429"/>
      <c r="G16" s="101"/>
      <c r="H16" s="429">
        <f t="shared" si="0"/>
        <v>26</v>
      </c>
      <c r="I16" s="101">
        <f t="shared" si="1"/>
        <v>17</v>
      </c>
      <c r="K16" s="428">
        <f t="shared" si="2"/>
        <v>9</v>
      </c>
      <c r="L16" s="560">
        <f t="shared" si="3"/>
        <v>0.5294117647058822</v>
      </c>
    </row>
    <row r="17" spans="1:12" ht="12.75">
      <c r="A17" s="106" t="s">
        <v>188</v>
      </c>
      <c r="B17" s="429">
        <v>40</v>
      </c>
      <c r="C17" s="101">
        <v>21</v>
      </c>
      <c r="D17" s="429">
        <v>1</v>
      </c>
      <c r="E17" s="101"/>
      <c r="F17" s="429"/>
      <c r="G17" s="101"/>
      <c r="H17" s="429">
        <f t="shared" si="0"/>
        <v>41</v>
      </c>
      <c r="I17" s="101">
        <f t="shared" si="1"/>
        <v>21</v>
      </c>
      <c r="K17" s="428">
        <f t="shared" si="2"/>
        <v>20</v>
      </c>
      <c r="L17" s="560">
        <f t="shared" si="3"/>
        <v>0.9523809523809523</v>
      </c>
    </row>
    <row r="18" spans="1:12" ht="12.75">
      <c r="A18" s="106" t="s">
        <v>34</v>
      </c>
      <c r="B18" s="429">
        <v>32</v>
      </c>
      <c r="C18" s="101">
        <v>46</v>
      </c>
      <c r="D18" s="429"/>
      <c r="E18" s="101">
        <v>1</v>
      </c>
      <c r="F18" s="429"/>
      <c r="G18" s="101"/>
      <c r="H18" s="429">
        <f t="shared" si="0"/>
        <v>32</v>
      </c>
      <c r="I18" s="101">
        <f t="shared" si="1"/>
        <v>47</v>
      </c>
      <c r="K18" s="428">
        <f t="shared" si="2"/>
        <v>-15</v>
      </c>
      <c r="L18" s="560">
        <f t="shared" si="3"/>
        <v>-0.3191489361702128</v>
      </c>
    </row>
    <row r="19" spans="1:12" ht="12.75">
      <c r="A19" s="106" t="s">
        <v>189</v>
      </c>
      <c r="B19" s="429">
        <v>98</v>
      </c>
      <c r="C19" s="101">
        <v>114</v>
      </c>
      <c r="D19" s="429">
        <v>1</v>
      </c>
      <c r="E19" s="101"/>
      <c r="F19" s="429"/>
      <c r="G19" s="101"/>
      <c r="H19" s="429">
        <f t="shared" si="0"/>
        <v>99</v>
      </c>
      <c r="I19" s="101">
        <f t="shared" si="1"/>
        <v>114</v>
      </c>
      <c r="K19" s="428">
        <f t="shared" si="2"/>
        <v>-15</v>
      </c>
      <c r="L19" s="560">
        <f t="shared" si="3"/>
        <v>-0.13157894736842102</v>
      </c>
    </row>
    <row r="20" spans="1:12" ht="12.75">
      <c r="A20" s="106" t="s">
        <v>190</v>
      </c>
      <c r="B20" s="429">
        <v>77</v>
      </c>
      <c r="C20" s="101">
        <v>69</v>
      </c>
      <c r="D20" s="429"/>
      <c r="E20" s="101">
        <v>2</v>
      </c>
      <c r="F20" s="429"/>
      <c r="G20" s="101"/>
      <c r="H20" s="429">
        <f t="shared" si="0"/>
        <v>77</v>
      </c>
      <c r="I20" s="101">
        <f t="shared" si="1"/>
        <v>71</v>
      </c>
      <c r="K20" s="428">
        <f t="shared" si="2"/>
        <v>6</v>
      </c>
      <c r="L20" s="560">
        <f t="shared" si="3"/>
        <v>0.08450704225352124</v>
      </c>
    </row>
    <row r="21" spans="1:12" ht="12.75">
      <c r="A21" s="106" t="s">
        <v>37</v>
      </c>
      <c r="B21" s="429">
        <v>140</v>
      </c>
      <c r="C21" s="101">
        <v>141</v>
      </c>
      <c r="D21" s="429">
        <v>3</v>
      </c>
      <c r="E21" s="101">
        <v>2</v>
      </c>
      <c r="F21" s="429"/>
      <c r="G21" s="101">
        <v>1</v>
      </c>
      <c r="H21" s="429">
        <f t="shared" si="0"/>
        <v>143</v>
      </c>
      <c r="I21" s="101">
        <f t="shared" si="1"/>
        <v>144</v>
      </c>
      <c r="K21" s="428">
        <f t="shared" si="2"/>
        <v>-1</v>
      </c>
      <c r="L21" s="560">
        <f t="shared" si="3"/>
        <v>-0.00694444444444442</v>
      </c>
    </row>
    <row r="22" spans="1:12" ht="12.75">
      <c r="A22" s="106" t="s">
        <v>38</v>
      </c>
      <c r="B22" s="429">
        <v>274</v>
      </c>
      <c r="C22" s="101">
        <v>277</v>
      </c>
      <c r="D22" s="429">
        <v>2</v>
      </c>
      <c r="E22" s="101">
        <v>3</v>
      </c>
      <c r="F22" s="429"/>
      <c r="G22" s="101"/>
      <c r="H22" s="429">
        <f t="shared" si="0"/>
        <v>276</v>
      </c>
      <c r="I22" s="101">
        <f t="shared" si="1"/>
        <v>280</v>
      </c>
      <c r="K22" s="428">
        <f t="shared" si="2"/>
        <v>-4</v>
      </c>
      <c r="L22" s="560">
        <f t="shared" si="3"/>
        <v>-0.014285714285714235</v>
      </c>
    </row>
    <row r="23" spans="1:12" ht="12.75">
      <c r="A23" s="106" t="s">
        <v>191</v>
      </c>
      <c r="B23" s="429">
        <v>126</v>
      </c>
      <c r="C23" s="101">
        <v>103</v>
      </c>
      <c r="D23" s="429">
        <v>1</v>
      </c>
      <c r="E23" s="101">
        <v>1</v>
      </c>
      <c r="F23" s="429"/>
      <c r="G23" s="101"/>
      <c r="H23" s="429">
        <f t="shared" si="0"/>
        <v>127</v>
      </c>
      <c r="I23" s="101">
        <f t="shared" si="1"/>
        <v>104</v>
      </c>
      <c r="K23" s="428">
        <f t="shared" si="2"/>
        <v>23</v>
      </c>
      <c r="L23" s="560">
        <f t="shared" si="3"/>
        <v>0.22115384615384626</v>
      </c>
    </row>
    <row r="24" spans="1:12" ht="12.75">
      <c r="A24" s="106" t="s">
        <v>192</v>
      </c>
      <c r="B24" s="429">
        <v>40</v>
      </c>
      <c r="C24" s="101">
        <v>42</v>
      </c>
      <c r="D24" s="429">
        <v>1</v>
      </c>
      <c r="E24" s="101"/>
      <c r="F24" s="429"/>
      <c r="G24" s="101"/>
      <c r="H24" s="429">
        <f t="shared" si="0"/>
        <v>41</v>
      </c>
      <c r="I24" s="101">
        <f t="shared" si="1"/>
        <v>42</v>
      </c>
      <c r="K24" s="428">
        <f t="shared" si="2"/>
        <v>-1</v>
      </c>
      <c r="L24" s="560">
        <f t="shared" si="3"/>
        <v>-0.023809523809523836</v>
      </c>
    </row>
    <row r="25" spans="1:12" ht="12.75">
      <c r="A25" s="106" t="s">
        <v>193</v>
      </c>
      <c r="B25" s="429">
        <v>2</v>
      </c>
      <c r="C25" s="101">
        <v>5</v>
      </c>
      <c r="D25" s="429"/>
      <c r="E25" s="101"/>
      <c r="F25" s="429"/>
      <c r="G25" s="101"/>
      <c r="H25" s="429">
        <f t="shared" si="0"/>
        <v>2</v>
      </c>
      <c r="I25" s="101">
        <f t="shared" si="1"/>
        <v>5</v>
      </c>
      <c r="K25" s="428">
        <f t="shared" si="2"/>
        <v>-3</v>
      </c>
      <c r="L25" s="560">
        <f t="shared" si="3"/>
        <v>-0.6</v>
      </c>
    </row>
    <row r="26" spans="1:12" ht="12.75">
      <c r="A26" s="106" t="s">
        <v>194</v>
      </c>
      <c r="B26" s="429">
        <v>4</v>
      </c>
      <c r="C26" s="101">
        <v>2</v>
      </c>
      <c r="D26" s="429"/>
      <c r="E26" s="101"/>
      <c r="F26" s="429"/>
      <c r="G26" s="101"/>
      <c r="H26" s="429">
        <f t="shared" si="0"/>
        <v>4</v>
      </c>
      <c r="I26" s="101">
        <f t="shared" si="1"/>
        <v>2</v>
      </c>
      <c r="K26" s="428">
        <f t="shared" si="2"/>
        <v>2</v>
      </c>
      <c r="L26" s="560">
        <f t="shared" si="3"/>
        <v>1</v>
      </c>
    </row>
    <row r="27" spans="1:12" ht="12.75">
      <c r="A27" s="106" t="s">
        <v>195</v>
      </c>
      <c r="B27" s="429">
        <v>143</v>
      </c>
      <c r="C27" s="101">
        <v>178</v>
      </c>
      <c r="D27" s="429">
        <v>1</v>
      </c>
      <c r="E27" s="101">
        <v>2</v>
      </c>
      <c r="F27" s="429"/>
      <c r="G27" s="101"/>
      <c r="H27" s="429">
        <f t="shared" si="0"/>
        <v>144</v>
      </c>
      <c r="I27" s="101">
        <f t="shared" si="1"/>
        <v>180</v>
      </c>
      <c r="K27" s="428">
        <f t="shared" si="2"/>
        <v>-36</v>
      </c>
      <c r="L27" s="560">
        <f t="shared" si="3"/>
        <v>-0.19999999999999996</v>
      </c>
    </row>
    <row r="28" spans="1:12" ht="12.75">
      <c r="A28" s="106" t="s">
        <v>196</v>
      </c>
      <c r="B28" s="429">
        <v>11</v>
      </c>
      <c r="C28" s="101">
        <v>2</v>
      </c>
      <c r="D28" s="429"/>
      <c r="E28" s="101"/>
      <c r="F28" s="429"/>
      <c r="G28" s="101"/>
      <c r="H28" s="429">
        <f t="shared" si="0"/>
        <v>11</v>
      </c>
      <c r="I28" s="101">
        <f t="shared" si="1"/>
        <v>2</v>
      </c>
      <c r="K28" s="428">
        <f t="shared" si="2"/>
        <v>9</v>
      </c>
      <c r="L28" s="560">
        <f t="shared" si="3"/>
        <v>4.5</v>
      </c>
    </row>
    <row r="29" spans="1:12" ht="12.75">
      <c r="A29" s="106" t="s">
        <v>197</v>
      </c>
      <c r="B29" s="429">
        <v>61</v>
      </c>
      <c r="C29" s="101">
        <v>38</v>
      </c>
      <c r="D29" s="429"/>
      <c r="E29" s="101">
        <v>1</v>
      </c>
      <c r="F29" s="429"/>
      <c r="G29" s="101"/>
      <c r="H29" s="429">
        <f t="shared" si="0"/>
        <v>61</v>
      </c>
      <c r="I29" s="101">
        <f t="shared" si="1"/>
        <v>39</v>
      </c>
      <c r="K29" s="428">
        <f t="shared" si="2"/>
        <v>22</v>
      </c>
      <c r="L29" s="560">
        <f t="shared" si="3"/>
        <v>0.5641025641025641</v>
      </c>
    </row>
    <row r="30" spans="1:12" ht="12.75">
      <c r="A30" s="106" t="s">
        <v>46</v>
      </c>
      <c r="B30" s="429">
        <v>4</v>
      </c>
      <c r="C30" s="101">
        <v>10</v>
      </c>
      <c r="D30" s="429"/>
      <c r="E30" s="101"/>
      <c r="F30" s="429"/>
      <c r="G30" s="101"/>
      <c r="H30" s="429">
        <f t="shared" si="0"/>
        <v>4</v>
      </c>
      <c r="I30" s="101">
        <f t="shared" si="1"/>
        <v>10</v>
      </c>
      <c r="K30" s="428">
        <f t="shared" si="2"/>
        <v>-6</v>
      </c>
      <c r="L30" s="560">
        <f t="shared" si="3"/>
        <v>-0.6</v>
      </c>
    </row>
    <row r="31" spans="1:12" ht="12.75">
      <c r="A31" s="106" t="s">
        <v>47</v>
      </c>
      <c r="B31" s="429">
        <v>9</v>
      </c>
      <c r="C31" s="101">
        <v>13</v>
      </c>
      <c r="D31" s="429"/>
      <c r="E31" s="101"/>
      <c r="F31" s="429"/>
      <c r="G31" s="101"/>
      <c r="H31" s="429">
        <f t="shared" si="0"/>
        <v>9</v>
      </c>
      <c r="I31" s="101">
        <f t="shared" si="1"/>
        <v>13</v>
      </c>
      <c r="K31" s="428">
        <f t="shared" si="2"/>
        <v>-4</v>
      </c>
      <c r="L31" s="560">
        <f t="shared" si="3"/>
        <v>-0.3076923076923077</v>
      </c>
    </row>
    <row r="32" spans="1:12" ht="12.75">
      <c r="A32" s="106" t="s">
        <v>198</v>
      </c>
      <c r="B32" s="429">
        <v>16</v>
      </c>
      <c r="C32" s="101">
        <v>11</v>
      </c>
      <c r="D32" s="429"/>
      <c r="E32" s="101"/>
      <c r="F32" s="429"/>
      <c r="G32" s="101"/>
      <c r="H32" s="429">
        <f t="shared" si="0"/>
        <v>16</v>
      </c>
      <c r="I32" s="101">
        <f t="shared" si="1"/>
        <v>11</v>
      </c>
      <c r="K32" s="428">
        <f t="shared" si="2"/>
        <v>5</v>
      </c>
      <c r="L32" s="560">
        <f t="shared" si="3"/>
        <v>0.4545454545454546</v>
      </c>
    </row>
    <row r="33" spans="1:12" ht="12.75">
      <c r="A33" s="106" t="s">
        <v>49</v>
      </c>
      <c r="B33" s="429">
        <v>796</v>
      </c>
      <c r="C33" s="101">
        <v>853</v>
      </c>
      <c r="D33" s="429">
        <v>8</v>
      </c>
      <c r="E33" s="101">
        <v>11</v>
      </c>
      <c r="F33" s="429">
        <v>2</v>
      </c>
      <c r="G33" s="101"/>
      <c r="H33" s="429">
        <f t="shared" si="0"/>
        <v>806</v>
      </c>
      <c r="I33" s="101">
        <f t="shared" si="1"/>
        <v>864</v>
      </c>
      <c r="K33" s="428">
        <f t="shared" si="2"/>
        <v>-58</v>
      </c>
      <c r="L33" s="560">
        <f t="shared" si="3"/>
        <v>-0.06712962962962965</v>
      </c>
    </row>
    <row r="34" spans="1:12" ht="12.75">
      <c r="A34" s="106" t="s">
        <v>199</v>
      </c>
      <c r="B34" s="429">
        <v>92</v>
      </c>
      <c r="C34" s="101">
        <v>107</v>
      </c>
      <c r="D34" s="429"/>
      <c r="E34" s="101"/>
      <c r="F34" s="429"/>
      <c r="G34" s="101"/>
      <c r="H34" s="429">
        <f t="shared" si="0"/>
        <v>92</v>
      </c>
      <c r="I34" s="101">
        <f t="shared" si="1"/>
        <v>107</v>
      </c>
      <c r="K34" s="428">
        <f t="shared" si="2"/>
        <v>-15</v>
      </c>
      <c r="L34" s="560">
        <f t="shared" si="3"/>
        <v>-0.14018691588785048</v>
      </c>
    </row>
    <row r="35" spans="1:12" ht="12.75">
      <c r="A35" s="106" t="s">
        <v>51</v>
      </c>
      <c r="B35" s="429">
        <v>93</v>
      </c>
      <c r="C35" s="101">
        <v>85</v>
      </c>
      <c r="D35" s="429">
        <v>2</v>
      </c>
      <c r="E35" s="101">
        <v>1</v>
      </c>
      <c r="F35" s="429">
        <v>1</v>
      </c>
      <c r="G35" s="101"/>
      <c r="H35" s="429">
        <f t="shared" si="0"/>
        <v>96</v>
      </c>
      <c r="I35" s="101">
        <f t="shared" si="1"/>
        <v>86</v>
      </c>
      <c r="K35" s="428">
        <f t="shared" si="2"/>
        <v>10</v>
      </c>
      <c r="L35" s="560">
        <f t="shared" si="3"/>
        <v>0.11627906976744184</v>
      </c>
    </row>
    <row r="36" spans="1:12" ht="12.75">
      <c r="A36" s="106" t="s">
        <v>52</v>
      </c>
      <c r="B36" s="429">
        <v>121</v>
      </c>
      <c r="C36" s="101">
        <v>143</v>
      </c>
      <c r="D36" s="429"/>
      <c r="E36" s="101"/>
      <c r="F36" s="429"/>
      <c r="G36" s="101"/>
      <c r="H36" s="429">
        <f aca="true" t="shared" si="4" ref="H36:H48">+B36+D36+F36</f>
        <v>121</v>
      </c>
      <c r="I36" s="101">
        <f aca="true" t="shared" si="5" ref="I36:I48">+C36+E36+G36</f>
        <v>143</v>
      </c>
      <c r="K36" s="428">
        <f t="shared" si="2"/>
        <v>-22</v>
      </c>
      <c r="L36" s="560">
        <f t="shared" si="3"/>
        <v>-0.15384615384615385</v>
      </c>
    </row>
    <row r="37" spans="1:12" ht="12.75">
      <c r="A37" s="106" t="s">
        <v>53</v>
      </c>
      <c r="B37" s="429">
        <v>97</v>
      </c>
      <c r="C37" s="101">
        <v>106</v>
      </c>
      <c r="D37" s="429"/>
      <c r="E37" s="101">
        <v>2</v>
      </c>
      <c r="F37" s="429"/>
      <c r="G37" s="101"/>
      <c r="H37" s="429">
        <f t="shared" si="4"/>
        <v>97</v>
      </c>
      <c r="I37" s="101">
        <f t="shared" si="5"/>
        <v>108</v>
      </c>
      <c r="K37" s="428">
        <f t="shared" si="2"/>
        <v>-11</v>
      </c>
      <c r="L37" s="560">
        <f t="shared" si="3"/>
        <v>-0.10185185185185186</v>
      </c>
    </row>
    <row r="38" spans="1:12" ht="12.75">
      <c r="A38" s="106" t="s">
        <v>54</v>
      </c>
      <c r="B38" s="429">
        <v>90</v>
      </c>
      <c r="C38" s="101">
        <v>105</v>
      </c>
      <c r="D38" s="429">
        <v>3</v>
      </c>
      <c r="E38" s="101">
        <v>1</v>
      </c>
      <c r="F38" s="429">
        <v>1</v>
      </c>
      <c r="G38" s="101">
        <v>1</v>
      </c>
      <c r="H38" s="429">
        <f t="shared" si="4"/>
        <v>94</v>
      </c>
      <c r="I38" s="101">
        <f t="shared" si="5"/>
        <v>107</v>
      </c>
      <c r="K38" s="428">
        <f t="shared" si="2"/>
        <v>-13</v>
      </c>
      <c r="L38" s="560">
        <f t="shared" si="3"/>
        <v>-0.12149532710280375</v>
      </c>
    </row>
    <row r="39" spans="1:12" ht="12.75">
      <c r="A39" s="106" t="s">
        <v>176</v>
      </c>
      <c r="B39" s="429"/>
      <c r="C39" s="101">
        <v>1</v>
      </c>
      <c r="D39" s="429"/>
      <c r="E39" s="101"/>
      <c r="F39" s="429"/>
      <c r="G39" s="101"/>
      <c r="H39" s="429">
        <f>+B39+D39+F39</f>
        <v>0</v>
      </c>
      <c r="I39" s="101">
        <f>+C39+E39+G39</f>
        <v>1</v>
      </c>
      <c r="K39" s="428">
        <f t="shared" si="2"/>
        <v>-1</v>
      </c>
      <c r="L39" s="560">
        <f t="shared" si="3"/>
        <v>-1</v>
      </c>
    </row>
    <row r="40" spans="1:12" ht="12.75">
      <c r="A40" s="106" t="s">
        <v>200</v>
      </c>
      <c r="B40" s="429">
        <v>24</v>
      </c>
      <c r="C40" s="101">
        <v>38</v>
      </c>
      <c r="D40" s="429"/>
      <c r="E40" s="101"/>
      <c r="F40" s="429"/>
      <c r="G40" s="101"/>
      <c r="H40" s="429">
        <f t="shared" si="4"/>
        <v>24</v>
      </c>
      <c r="I40" s="101">
        <f t="shared" si="5"/>
        <v>38</v>
      </c>
      <c r="K40" s="428">
        <f t="shared" si="2"/>
        <v>-14</v>
      </c>
      <c r="L40" s="560">
        <f t="shared" si="3"/>
        <v>-0.368421052631579</v>
      </c>
    </row>
    <row r="41" spans="1:12" ht="12.75">
      <c r="A41" s="106" t="s">
        <v>56</v>
      </c>
      <c r="B41" s="429">
        <v>13</v>
      </c>
      <c r="C41" s="101">
        <v>13</v>
      </c>
      <c r="D41" s="429"/>
      <c r="E41" s="101"/>
      <c r="F41" s="429"/>
      <c r="G41" s="101"/>
      <c r="H41" s="429">
        <f t="shared" si="4"/>
        <v>13</v>
      </c>
      <c r="I41" s="101">
        <f t="shared" si="5"/>
        <v>13</v>
      </c>
      <c r="K41" s="428">
        <f t="shared" si="2"/>
        <v>0</v>
      </c>
      <c r="L41" s="560">
        <f t="shared" si="3"/>
        <v>0</v>
      </c>
    </row>
    <row r="42" spans="1:12" ht="12.75">
      <c r="A42" s="106" t="s">
        <v>57</v>
      </c>
      <c r="B42" s="429"/>
      <c r="C42" s="101">
        <v>4</v>
      </c>
      <c r="D42" s="429"/>
      <c r="E42" s="101"/>
      <c r="F42" s="429"/>
      <c r="G42" s="101"/>
      <c r="H42" s="429">
        <f t="shared" si="4"/>
        <v>0</v>
      </c>
      <c r="I42" s="101">
        <f t="shared" si="5"/>
        <v>4</v>
      </c>
      <c r="K42" s="428">
        <f t="shared" si="2"/>
        <v>-4</v>
      </c>
      <c r="L42" s="560">
        <f t="shared" si="3"/>
        <v>-1</v>
      </c>
    </row>
    <row r="43" spans="1:12" ht="12.75">
      <c r="A43" s="106" t="s">
        <v>58</v>
      </c>
      <c r="B43" s="429">
        <v>1</v>
      </c>
      <c r="C43" s="101">
        <v>3</v>
      </c>
      <c r="D43" s="429"/>
      <c r="E43" s="101"/>
      <c r="F43" s="429"/>
      <c r="G43" s="101"/>
      <c r="H43" s="429">
        <f t="shared" si="4"/>
        <v>1</v>
      </c>
      <c r="I43" s="101">
        <f t="shared" si="5"/>
        <v>3</v>
      </c>
      <c r="K43" s="428">
        <f t="shared" si="2"/>
        <v>-2</v>
      </c>
      <c r="L43" s="560">
        <f t="shared" si="3"/>
        <v>-0.6666666666666667</v>
      </c>
    </row>
    <row r="44" spans="1:12" ht="12.75">
      <c r="A44" s="106" t="s">
        <v>217</v>
      </c>
      <c r="B44" s="429">
        <v>1</v>
      </c>
      <c r="C44" s="101"/>
      <c r="D44" s="429"/>
      <c r="E44" s="101"/>
      <c r="F44" s="429"/>
      <c r="G44" s="101"/>
      <c r="H44" s="429">
        <f>+B44+D44+F44</f>
        <v>1</v>
      </c>
      <c r="I44" s="101">
        <f>+C44+E44+G44</f>
        <v>0</v>
      </c>
      <c r="K44" s="428">
        <f t="shared" si="2"/>
        <v>1</v>
      </c>
      <c r="L44" s="560"/>
    </row>
    <row r="45" spans="1:86" ht="12.75">
      <c r="A45" s="106" t="s">
        <v>59</v>
      </c>
      <c r="B45" s="429">
        <v>3</v>
      </c>
      <c r="C45" s="101">
        <v>4</v>
      </c>
      <c r="D45" s="429">
        <v>1</v>
      </c>
      <c r="E45" s="101"/>
      <c r="F45" s="429"/>
      <c r="G45" s="101"/>
      <c r="H45" s="429">
        <f t="shared" si="4"/>
        <v>4</v>
      </c>
      <c r="I45" s="101">
        <f t="shared" si="5"/>
        <v>4</v>
      </c>
      <c r="J45" s="1"/>
      <c r="K45" s="428">
        <f t="shared" si="2"/>
        <v>0</v>
      </c>
      <c r="L45" s="560">
        <f t="shared" si="3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12" ht="12.75">
      <c r="A46" s="106" t="s">
        <v>60</v>
      </c>
      <c r="B46" s="429">
        <v>3</v>
      </c>
      <c r="C46" s="101">
        <v>6</v>
      </c>
      <c r="D46" s="429"/>
      <c r="E46" s="101"/>
      <c r="F46" s="429"/>
      <c r="G46" s="101"/>
      <c r="H46" s="429">
        <f t="shared" si="4"/>
        <v>3</v>
      </c>
      <c r="I46" s="101">
        <f t="shared" si="5"/>
        <v>6</v>
      </c>
      <c r="K46" s="428">
        <f t="shared" si="2"/>
        <v>-3</v>
      </c>
      <c r="L46" s="560">
        <f t="shared" si="3"/>
        <v>-0.5</v>
      </c>
    </row>
    <row r="47" spans="1:12" ht="12.75">
      <c r="A47" s="106" t="s">
        <v>61</v>
      </c>
      <c r="B47" s="429">
        <v>4</v>
      </c>
      <c r="C47" s="101">
        <v>6</v>
      </c>
      <c r="D47" s="429"/>
      <c r="E47" s="101"/>
      <c r="F47" s="429"/>
      <c r="G47" s="101"/>
      <c r="H47" s="429">
        <f t="shared" si="4"/>
        <v>4</v>
      </c>
      <c r="I47" s="101">
        <f t="shared" si="5"/>
        <v>6</v>
      </c>
      <c r="K47" s="428">
        <f t="shared" si="2"/>
        <v>-2</v>
      </c>
      <c r="L47" s="560">
        <f t="shared" si="3"/>
        <v>-0.33333333333333337</v>
      </c>
    </row>
    <row r="48" spans="1:12" ht="12.75">
      <c r="A48" s="106" t="s">
        <v>62</v>
      </c>
      <c r="B48" s="429">
        <v>3</v>
      </c>
      <c r="C48" s="101"/>
      <c r="D48" s="429"/>
      <c r="E48" s="101"/>
      <c r="F48" s="429"/>
      <c r="G48" s="101"/>
      <c r="H48" s="429">
        <f t="shared" si="4"/>
        <v>3</v>
      </c>
      <c r="I48" s="101">
        <f t="shared" si="5"/>
        <v>0</v>
      </c>
      <c r="K48" s="428">
        <f t="shared" si="2"/>
        <v>3</v>
      </c>
      <c r="L48" s="560"/>
    </row>
    <row r="49" spans="1:12" ht="12.75">
      <c r="A49" s="106" t="s">
        <v>63</v>
      </c>
      <c r="B49" s="429">
        <v>205</v>
      </c>
      <c r="C49" s="101">
        <v>192</v>
      </c>
      <c r="D49" s="429">
        <v>2</v>
      </c>
      <c r="E49" s="101">
        <v>2</v>
      </c>
      <c r="F49" s="429"/>
      <c r="G49" s="101"/>
      <c r="H49" s="429">
        <f aca="true" t="shared" si="6" ref="H49:I60">+B49+D49+F49</f>
        <v>207</v>
      </c>
      <c r="I49" s="101">
        <f t="shared" si="6"/>
        <v>194</v>
      </c>
      <c r="K49" s="428">
        <f t="shared" si="2"/>
        <v>13</v>
      </c>
      <c r="L49" s="560">
        <f t="shared" si="3"/>
        <v>0.0670103092783505</v>
      </c>
    </row>
    <row r="50" spans="1:12" ht="12.75">
      <c r="A50" s="106" t="s">
        <v>201</v>
      </c>
      <c r="B50" s="429">
        <v>71</v>
      </c>
      <c r="C50" s="101">
        <v>72</v>
      </c>
      <c r="D50" s="429"/>
      <c r="E50" s="101">
        <v>2</v>
      </c>
      <c r="F50" s="429"/>
      <c r="G50" s="101"/>
      <c r="H50" s="429">
        <f t="shared" si="6"/>
        <v>71</v>
      </c>
      <c r="I50" s="101">
        <f t="shared" si="6"/>
        <v>74</v>
      </c>
      <c r="K50" s="428">
        <f t="shared" si="2"/>
        <v>-3</v>
      </c>
      <c r="L50" s="560">
        <f t="shared" si="3"/>
        <v>-0.04054054054054057</v>
      </c>
    </row>
    <row r="51" spans="1:12" ht="12.75">
      <c r="A51" s="106" t="s">
        <v>65</v>
      </c>
      <c r="B51" s="429">
        <v>25</v>
      </c>
      <c r="C51" s="101">
        <v>21</v>
      </c>
      <c r="D51" s="429"/>
      <c r="E51" s="101"/>
      <c r="F51" s="429"/>
      <c r="G51" s="101"/>
      <c r="H51" s="429">
        <f t="shared" si="6"/>
        <v>25</v>
      </c>
      <c r="I51" s="101">
        <f t="shared" si="6"/>
        <v>21</v>
      </c>
      <c r="K51" s="428">
        <f t="shared" si="2"/>
        <v>4</v>
      </c>
      <c r="L51" s="560">
        <f t="shared" si="3"/>
        <v>0.19047619047619047</v>
      </c>
    </row>
    <row r="52" spans="1:12" ht="12.75">
      <c r="A52" s="106" t="s">
        <v>66</v>
      </c>
      <c r="B52" s="429">
        <v>99</v>
      </c>
      <c r="C52" s="101">
        <v>91</v>
      </c>
      <c r="D52" s="429"/>
      <c r="E52" s="101"/>
      <c r="F52" s="429"/>
      <c r="G52" s="101"/>
      <c r="H52" s="429">
        <f t="shared" si="6"/>
        <v>99</v>
      </c>
      <c r="I52" s="101">
        <f t="shared" si="6"/>
        <v>91</v>
      </c>
      <c r="K52" s="428">
        <f t="shared" si="2"/>
        <v>8</v>
      </c>
      <c r="L52" s="560">
        <f t="shared" si="3"/>
        <v>0.08791208791208782</v>
      </c>
    </row>
    <row r="53" spans="1:12" ht="12.75">
      <c r="A53" s="106" t="s">
        <v>67</v>
      </c>
      <c r="B53" s="429">
        <v>7</v>
      </c>
      <c r="C53" s="101">
        <v>11</v>
      </c>
      <c r="D53" s="429">
        <v>1</v>
      </c>
      <c r="E53" s="101"/>
      <c r="F53" s="429"/>
      <c r="G53" s="101"/>
      <c r="H53" s="429">
        <f t="shared" si="6"/>
        <v>8</v>
      </c>
      <c r="I53" s="101">
        <f t="shared" si="6"/>
        <v>11</v>
      </c>
      <c r="K53" s="428">
        <f t="shared" si="2"/>
        <v>-3</v>
      </c>
      <c r="L53" s="560">
        <f t="shared" si="3"/>
        <v>-0.2727272727272727</v>
      </c>
    </row>
    <row r="54" spans="1:12" ht="12.75">
      <c r="A54" s="106" t="s">
        <v>68</v>
      </c>
      <c r="B54" s="429">
        <v>3</v>
      </c>
      <c r="C54" s="101">
        <v>7</v>
      </c>
      <c r="D54" s="429"/>
      <c r="E54" s="101"/>
      <c r="F54" s="429"/>
      <c r="G54" s="101">
        <v>1</v>
      </c>
      <c r="H54" s="429">
        <f t="shared" si="6"/>
        <v>3</v>
      </c>
      <c r="I54" s="101">
        <f t="shared" si="6"/>
        <v>8</v>
      </c>
      <c r="K54" s="428">
        <f t="shared" si="2"/>
        <v>-5</v>
      </c>
      <c r="L54" s="560">
        <f t="shared" si="3"/>
        <v>-0.625</v>
      </c>
    </row>
    <row r="55" spans="1:12" ht="12.75">
      <c r="A55" s="106" t="s">
        <v>202</v>
      </c>
      <c r="B55" s="429">
        <v>37</v>
      </c>
      <c r="C55" s="101">
        <v>29</v>
      </c>
      <c r="D55" s="429"/>
      <c r="E55" s="101"/>
      <c r="F55" s="429"/>
      <c r="G55" s="101"/>
      <c r="H55" s="429">
        <f t="shared" si="6"/>
        <v>37</v>
      </c>
      <c r="I55" s="101">
        <f t="shared" si="6"/>
        <v>29</v>
      </c>
      <c r="K55" s="428">
        <f t="shared" si="2"/>
        <v>8</v>
      </c>
      <c r="L55" s="560">
        <f t="shared" si="3"/>
        <v>0.27586206896551735</v>
      </c>
    </row>
    <row r="56" spans="1:12" ht="12.75">
      <c r="A56" s="106" t="s">
        <v>70</v>
      </c>
      <c r="B56" s="429">
        <v>39</v>
      </c>
      <c r="C56" s="101">
        <v>42</v>
      </c>
      <c r="D56" s="429">
        <v>1</v>
      </c>
      <c r="E56" s="101"/>
      <c r="F56" s="429"/>
      <c r="G56" s="101"/>
      <c r="H56" s="429">
        <f t="shared" si="6"/>
        <v>40</v>
      </c>
      <c r="I56" s="101">
        <f t="shared" si="6"/>
        <v>42</v>
      </c>
      <c r="K56" s="428">
        <f t="shared" si="2"/>
        <v>-2</v>
      </c>
      <c r="L56" s="560">
        <f t="shared" si="3"/>
        <v>-0.04761904761904767</v>
      </c>
    </row>
    <row r="57" spans="1:12" ht="12.75">
      <c r="A57" s="106" t="s">
        <v>203</v>
      </c>
      <c r="B57" s="429"/>
      <c r="C57" s="101">
        <v>2</v>
      </c>
      <c r="D57" s="429"/>
      <c r="E57" s="101"/>
      <c r="F57" s="429"/>
      <c r="G57" s="101"/>
      <c r="H57" s="429">
        <f t="shared" si="6"/>
        <v>0</v>
      </c>
      <c r="I57" s="101">
        <f t="shared" si="6"/>
        <v>2</v>
      </c>
      <c r="K57" s="428">
        <f t="shared" si="2"/>
        <v>-2</v>
      </c>
      <c r="L57" s="560">
        <f t="shared" si="3"/>
        <v>-1</v>
      </c>
    </row>
    <row r="58" spans="1:12" ht="12.75">
      <c r="A58" s="107" t="s">
        <v>208</v>
      </c>
      <c r="B58" s="430">
        <v>1</v>
      </c>
      <c r="C58" s="102">
        <v>2</v>
      </c>
      <c r="D58" s="430"/>
      <c r="E58" s="102"/>
      <c r="F58" s="430"/>
      <c r="G58" s="102"/>
      <c r="H58" s="430">
        <f>+B58+D58+F58</f>
        <v>1</v>
      </c>
      <c r="I58" s="102">
        <f>+C58+E58+G58</f>
        <v>2</v>
      </c>
      <c r="K58" s="428">
        <f t="shared" si="2"/>
        <v>-1</v>
      </c>
      <c r="L58" s="560">
        <f t="shared" si="3"/>
        <v>-0.5</v>
      </c>
    </row>
    <row r="59" spans="1:12" s="11" customFormat="1" ht="12.75">
      <c r="A59" s="92" t="s">
        <v>149</v>
      </c>
      <c r="B59" s="433">
        <f>SUM(B7:B58)</f>
        <v>3311</v>
      </c>
      <c r="C59" s="434">
        <f aca="true" t="shared" si="7" ref="C59:I59">SUM(C7:C58)</f>
        <v>3471</v>
      </c>
      <c r="D59" s="433">
        <f t="shared" si="7"/>
        <v>33</v>
      </c>
      <c r="E59" s="434">
        <f t="shared" si="7"/>
        <v>40</v>
      </c>
      <c r="F59" s="433">
        <f t="shared" si="7"/>
        <v>5</v>
      </c>
      <c r="G59" s="434">
        <f t="shared" si="7"/>
        <v>5</v>
      </c>
      <c r="H59" s="433">
        <f t="shared" si="7"/>
        <v>3349</v>
      </c>
      <c r="I59" s="434">
        <f t="shared" si="7"/>
        <v>3516</v>
      </c>
      <c r="K59" s="561">
        <f t="shared" si="2"/>
        <v>-167</v>
      </c>
      <c r="L59" s="562">
        <f t="shared" si="3"/>
        <v>-0.04749715585893055</v>
      </c>
    </row>
    <row r="60" spans="1:12" s="11" customFormat="1" ht="12.75">
      <c r="A60" s="93" t="s">
        <v>20</v>
      </c>
      <c r="B60" s="431">
        <v>281</v>
      </c>
      <c r="C60" s="103">
        <v>257</v>
      </c>
      <c r="D60" s="431">
        <v>2</v>
      </c>
      <c r="E60" s="103">
        <v>4</v>
      </c>
      <c r="F60" s="431">
        <v>0</v>
      </c>
      <c r="G60" s="103">
        <v>6</v>
      </c>
      <c r="H60" s="431">
        <f t="shared" si="6"/>
        <v>283</v>
      </c>
      <c r="I60" s="103">
        <f t="shared" si="6"/>
        <v>267</v>
      </c>
      <c r="K60" s="428">
        <f t="shared" si="2"/>
        <v>16</v>
      </c>
      <c r="L60" s="560">
        <f t="shared" si="3"/>
        <v>0.059925093632958726</v>
      </c>
    </row>
    <row r="61" spans="1:12" s="11" customFormat="1" ht="12.75">
      <c r="A61" s="94" t="s">
        <v>21</v>
      </c>
      <c r="B61" s="432">
        <f>SUM(B59:B60)</f>
        <v>3592</v>
      </c>
      <c r="C61" s="104">
        <f aca="true" t="shared" si="8" ref="C61:I61">SUM(C59:C60)</f>
        <v>3728</v>
      </c>
      <c r="D61" s="432">
        <f t="shared" si="8"/>
        <v>35</v>
      </c>
      <c r="E61" s="104">
        <f t="shared" si="8"/>
        <v>44</v>
      </c>
      <c r="F61" s="432">
        <f t="shared" si="8"/>
        <v>5</v>
      </c>
      <c r="G61" s="104">
        <f t="shared" si="8"/>
        <v>11</v>
      </c>
      <c r="H61" s="432">
        <f t="shared" si="8"/>
        <v>3632</v>
      </c>
      <c r="I61" s="104">
        <f t="shared" si="8"/>
        <v>3783</v>
      </c>
      <c r="K61" s="433">
        <f t="shared" si="2"/>
        <v>-151</v>
      </c>
      <c r="L61" s="563">
        <f t="shared" si="3"/>
        <v>-0.03991541104943164</v>
      </c>
    </row>
    <row r="62" spans="1:12" ht="12.75">
      <c r="A62" s="191" t="s">
        <v>117</v>
      </c>
      <c r="B62" s="12"/>
      <c r="C62" s="12"/>
      <c r="D62" s="12"/>
      <c r="E62" s="12"/>
      <c r="F62" s="12"/>
      <c r="G62" s="12"/>
      <c r="H62" s="18"/>
      <c r="I62" s="85" t="s">
        <v>221</v>
      </c>
      <c r="K62" s="18"/>
      <c r="L62" s="85" t="s">
        <v>221</v>
      </c>
    </row>
    <row r="63" ht="12.75" hidden="1">
      <c r="A63" s="82">
        <v>1</v>
      </c>
    </row>
    <row r="64" spans="1:9" ht="23.25" customHeight="1">
      <c r="A64" s="576" t="s">
        <v>230</v>
      </c>
      <c r="B64" s="576"/>
      <c r="C64" s="576"/>
      <c r="D64" s="576"/>
      <c r="E64" s="576"/>
      <c r="F64" s="576"/>
      <c r="G64" s="576"/>
      <c r="H64" s="576"/>
      <c r="I64" s="576"/>
    </row>
    <row r="65" spans="1:12" ht="12.75">
      <c r="A65" s="186" t="s">
        <v>14</v>
      </c>
      <c r="I65" s="99" t="s">
        <v>124</v>
      </c>
      <c r="L65" s="99" t="s">
        <v>124</v>
      </c>
    </row>
  </sheetData>
  <mergeCells count="1">
    <mergeCell ref="A64:I64"/>
  </mergeCells>
  <printOptions horizontalCentered="1" verticalCentered="1"/>
  <pageMargins left="0.1968503937007874" right="0.1968503937007874" top="0.7874015748031497" bottom="0.3937007874015748" header="0.5118110236220472" footer="0.1968503937007874"/>
  <pageSetup fitToHeight="1" fitToWidth="1" horizontalDpi="300" verticalDpi="300" orientation="portrait" paperSize="9" scale="93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W23"/>
  <sheetViews>
    <sheetView showGridLines="0" zoomScale="75" zoomScaleNormal="75" workbookViewId="0" topLeftCell="B1">
      <selection activeCell="P14" sqref="P14"/>
    </sheetView>
  </sheetViews>
  <sheetFormatPr defaultColWidth="11.421875" defaultRowHeight="12.75"/>
  <cols>
    <col min="1" max="1" width="21.7109375" style="361" customWidth="1"/>
    <col min="2" max="2" width="11.7109375" style="361" customWidth="1"/>
    <col min="3" max="3" width="1.7109375" style="361" customWidth="1"/>
    <col min="4" max="4" width="11.7109375" style="361" customWidth="1"/>
    <col min="5" max="5" width="1.7109375" style="361" customWidth="1"/>
    <col min="6" max="6" width="11.7109375" style="399" customWidth="1"/>
    <col min="7" max="7" width="1.7109375" style="399" customWidth="1"/>
    <col min="8" max="8" width="11.7109375" style="361" customWidth="1"/>
    <col min="9" max="9" width="1.7109375" style="361" customWidth="1"/>
    <col min="10" max="10" width="11.7109375" style="361" customWidth="1"/>
    <col min="11" max="11" width="1.7109375" style="361" customWidth="1"/>
    <col min="12" max="12" width="11.7109375" style="361" customWidth="1"/>
    <col min="13" max="13" width="1.7109375" style="361" customWidth="1"/>
    <col min="14" max="14" width="1.8515625" style="360" customWidth="1"/>
    <col min="15" max="16" width="6.7109375" style="506" customWidth="1"/>
    <col min="17" max="17" width="1.7109375" style="506" customWidth="1"/>
    <col min="18" max="19" width="6.7109375" style="506" customWidth="1"/>
    <col min="20" max="20" width="1.7109375" style="506" customWidth="1"/>
    <col min="21" max="22" width="6.7109375" style="506" customWidth="1"/>
    <col min="23" max="23" width="1.28515625" style="506" customWidth="1"/>
    <col min="24" max="16384" width="11.57421875" style="361" customWidth="1"/>
  </cols>
  <sheetData>
    <row r="1" spans="1:23" ht="19.5" customHeight="1">
      <c r="A1" s="357" t="s">
        <v>150</v>
      </c>
      <c r="B1" s="357"/>
      <c r="C1" s="357"/>
      <c r="D1" s="357"/>
      <c r="E1" s="357"/>
      <c r="F1" s="358"/>
      <c r="G1" s="358"/>
      <c r="H1" s="359"/>
      <c r="I1" s="359"/>
      <c r="J1" s="359"/>
      <c r="K1" s="359"/>
      <c r="L1" s="359"/>
      <c r="M1" s="359"/>
      <c r="O1" s="476"/>
      <c r="P1" s="476"/>
      <c r="Q1" s="476"/>
      <c r="R1" s="476"/>
      <c r="S1" s="476"/>
      <c r="T1" s="476"/>
      <c r="U1" s="476"/>
      <c r="V1" s="476"/>
      <c r="W1" s="476"/>
    </row>
    <row r="2" spans="1:23" ht="19.5" customHeight="1">
      <c r="A2" s="310" t="s">
        <v>151</v>
      </c>
      <c r="B2" s="357"/>
      <c r="C2" s="357"/>
      <c r="D2" s="357"/>
      <c r="E2" s="357"/>
      <c r="F2" s="358"/>
      <c r="G2" s="358"/>
      <c r="H2" s="359"/>
      <c r="I2" s="359"/>
      <c r="J2" s="359"/>
      <c r="K2" s="359"/>
      <c r="L2" s="359"/>
      <c r="M2" s="359"/>
      <c r="O2" s="476"/>
      <c r="P2" s="476"/>
      <c r="Q2" s="476"/>
      <c r="R2" s="476"/>
      <c r="S2" s="476"/>
      <c r="T2" s="476"/>
      <c r="U2" s="476"/>
      <c r="V2" s="476"/>
      <c r="W2" s="476"/>
    </row>
    <row r="3" spans="1:23" ht="19.5" customHeight="1">
      <c r="A3" s="419" t="s">
        <v>224</v>
      </c>
      <c r="B3" s="357"/>
      <c r="C3" s="357"/>
      <c r="D3" s="357"/>
      <c r="E3" s="357"/>
      <c r="F3" s="358"/>
      <c r="G3" s="358"/>
      <c r="H3" s="359"/>
      <c r="I3" s="359"/>
      <c r="J3" s="359"/>
      <c r="K3" s="359"/>
      <c r="L3" s="359"/>
      <c r="M3" s="359"/>
      <c r="O3" s="476"/>
      <c r="P3" s="476"/>
      <c r="Q3" s="476"/>
      <c r="R3" s="476"/>
      <c r="S3" s="476"/>
      <c r="T3" s="476"/>
      <c r="U3" s="476"/>
      <c r="V3" s="476"/>
      <c r="W3" s="476"/>
    </row>
    <row r="4" spans="1:23" ht="19.5" customHeight="1">
      <c r="A4" s="310"/>
      <c r="B4" s="357"/>
      <c r="C4" s="357"/>
      <c r="D4" s="357"/>
      <c r="E4" s="357"/>
      <c r="F4" s="358"/>
      <c r="G4" s="358"/>
      <c r="H4" s="359"/>
      <c r="I4" s="359"/>
      <c r="J4" s="359"/>
      <c r="K4" s="359"/>
      <c r="L4" s="359"/>
      <c r="M4" s="359"/>
      <c r="O4" s="476"/>
      <c r="P4" s="476"/>
      <c r="Q4" s="476"/>
      <c r="R4" s="476"/>
      <c r="S4" s="476"/>
      <c r="T4" s="476"/>
      <c r="U4" s="476"/>
      <c r="V4" s="476"/>
      <c r="W4" s="476"/>
    </row>
    <row r="5" spans="1:23" s="366" customFormat="1" ht="25.5" customHeight="1">
      <c r="A5" s="362" t="s">
        <v>152</v>
      </c>
      <c r="B5" s="315" t="s">
        <v>222</v>
      </c>
      <c r="C5" s="316"/>
      <c r="D5" s="316"/>
      <c r="E5" s="316"/>
      <c r="F5" s="317"/>
      <c r="G5" s="317"/>
      <c r="H5" s="363" t="s">
        <v>223</v>
      </c>
      <c r="I5" s="316"/>
      <c r="J5" s="316"/>
      <c r="K5" s="316"/>
      <c r="L5" s="317"/>
      <c r="M5" s="364"/>
      <c r="N5" s="365"/>
      <c r="O5" s="315" t="s">
        <v>244</v>
      </c>
      <c r="P5" s="477"/>
      <c r="Q5" s="316"/>
      <c r="R5" s="316"/>
      <c r="S5" s="316"/>
      <c r="T5" s="316"/>
      <c r="U5" s="317"/>
      <c r="V5" s="316"/>
      <c r="W5" s="364"/>
    </row>
    <row r="6" spans="1:23" s="311" customFormat="1" ht="15" customHeight="1">
      <c r="A6" s="367"/>
      <c r="B6" s="368"/>
      <c r="C6" s="369"/>
      <c r="D6" s="368" t="s">
        <v>22</v>
      </c>
      <c r="E6" s="369"/>
      <c r="F6" s="370" t="s">
        <v>153</v>
      </c>
      <c r="G6" s="371"/>
      <c r="H6" s="372"/>
      <c r="I6" s="369"/>
      <c r="J6" s="368" t="s">
        <v>22</v>
      </c>
      <c r="K6" s="369"/>
      <c r="L6" s="370" t="s">
        <v>153</v>
      </c>
      <c r="M6" s="373"/>
      <c r="N6" s="312"/>
      <c r="O6" s="478"/>
      <c r="P6" s="479"/>
      <c r="Q6" s="369"/>
      <c r="R6" s="374" t="s">
        <v>22</v>
      </c>
      <c r="S6" s="480"/>
      <c r="T6" s="375"/>
      <c r="U6" s="376" t="s">
        <v>245</v>
      </c>
      <c r="V6" s="481"/>
      <c r="W6" s="379"/>
    </row>
    <row r="7" spans="1:23" s="311" customFormat="1" ht="15" customHeight="1">
      <c r="A7" s="367" t="s">
        <v>154</v>
      </c>
      <c r="B7" s="374" t="s">
        <v>155</v>
      </c>
      <c r="C7" s="375"/>
      <c r="D7" s="374" t="s">
        <v>156</v>
      </c>
      <c r="E7" s="375"/>
      <c r="F7" s="376" t="s">
        <v>157</v>
      </c>
      <c r="G7" s="377"/>
      <c r="H7" s="378" t="s">
        <v>155</v>
      </c>
      <c r="I7" s="375"/>
      <c r="J7" s="374" t="s">
        <v>156</v>
      </c>
      <c r="K7" s="375"/>
      <c r="L7" s="376" t="s">
        <v>157</v>
      </c>
      <c r="M7" s="379"/>
      <c r="N7" s="312"/>
      <c r="O7" s="374" t="s">
        <v>155</v>
      </c>
      <c r="P7" s="480"/>
      <c r="Q7" s="375"/>
      <c r="R7" s="374" t="s">
        <v>156</v>
      </c>
      <c r="S7" s="480"/>
      <c r="T7" s="375"/>
      <c r="U7" s="376" t="s">
        <v>246</v>
      </c>
      <c r="V7" s="481"/>
      <c r="W7" s="379"/>
    </row>
    <row r="8" spans="1:23" s="311" customFormat="1" ht="15" customHeight="1">
      <c r="A8" s="380"/>
      <c r="B8" s="381"/>
      <c r="C8" s="382"/>
      <c r="D8" s="383" t="s">
        <v>158</v>
      </c>
      <c r="E8" s="382"/>
      <c r="F8" s="384" t="s">
        <v>159</v>
      </c>
      <c r="G8" s="385"/>
      <c r="H8" s="386"/>
      <c r="I8" s="382"/>
      <c r="J8" s="383" t="s">
        <v>204</v>
      </c>
      <c r="K8" s="382"/>
      <c r="L8" s="384" t="s">
        <v>159</v>
      </c>
      <c r="M8" s="387"/>
      <c r="N8" s="312"/>
      <c r="O8" s="482" t="s">
        <v>247</v>
      </c>
      <c r="P8" s="483" t="s">
        <v>99</v>
      </c>
      <c r="Q8" s="382"/>
      <c r="R8" s="484" t="s">
        <v>247</v>
      </c>
      <c r="S8" s="485" t="s">
        <v>99</v>
      </c>
      <c r="T8" s="382"/>
      <c r="U8" s="486" t="s">
        <v>247</v>
      </c>
      <c r="V8" s="487" t="s">
        <v>99</v>
      </c>
      <c r="W8" s="387"/>
    </row>
    <row r="9" spans="1:23" s="389" customFormat="1" ht="19.5" customHeight="1">
      <c r="A9" s="362" t="s">
        <v>160</v>
      </c>
      <c r="B9" s="400">
        <v>193</v>
      </c>
      <c r="C9" s="401"/>
      <c r="D9" s="402">
        <v>11557</v>
      </c>
      <c r="E9" s="401"/>
      <c r="F9" s="435">
        <f>+B9*1000/D9</f>
        <v>16.699835597473392</v>
      </c>
      <c r="G9" s="436"/>
      <c r="H9" s="403">
        <v>228</v>
      </c>
      <c r="I9" s="401"/>
      <c r="J9" s="402">
        <v>11899</v>
      </c>
      <c r="K9" s="401"/>
      <c r="L9" s="439">
        <f>+H9*1000/J9</f>
        <v>19.161274056643414</v>
      </c>
      <c r="M9" s="440"/>
      <c r="N9" s="388"/>
      <c r="O9" s="488">
        <f aca="true" t="shared" si="0" ref="O9:O14">B9-H9</f>
        <v>-35</v>
      </c>
      <c r="P9" s="489">
        <f>(B9/H9)-1</f>
        <v>-0.1535087719298246</v>
      </c>
      <c r="Q9" s="490"/>
      <c r="R9" s="491">
        <f aca="true" t="shared" si="1" ref="R9:R14">D9-J9</f>
        <v>-342</v>
      </c>
      <c r="S9" s="492">
        <f aca="true" t="shared" si="2" ref="S9:S14">(D9/J9)-1</f>
        <v>-0.028741911084965155</v>
      </c>
      <c r="T9" s="493"/>
      <c r="U9" s="494">
        <f aca="true" t="shared" si="3" ref="U9:U14">F9-L9</f>
        <v>-2.4614384591700222</v>
      </c>
      <c r="V9" s="507">
        <f>(F9/L9)-1</f>
        <v>-0.1284590185336144</v>
      </c>
      <c r="W9" s="495"/>
    </row>
    <row r="10" spans="1:23" s="389" customFormat="1" ht="19.5" customHeight="1">
      <c r="A10" s="367" t="s">
        <v>161</v>
      </c>
      <c r="B10" s="400">
        <v>2817</v>
      </c>
      <c r="C10" s="404"/>
      <c r="D10" s="402">
        <v>65691</v>
      </c>
      <c r="E10" s="404"/>
      <c r="F10" s="435">
        <f>+B10*1000/D10</f>
        <v>42.88258665570626</v>
      </c>
      <c r="G10" s="436"/>
      <c r="H10" s="402">
        <v>2704</v>
      </c>
      <c r="I10" s="404"/>
      <c r="J10" s="402">
        <v>65339</v>
      </c>
      <c r="K10" s="404"/>
      <c r="L10" s="439">
        <f>+H10*1000/J10</f>
        <v>41.384165659100994</v>
      </c>
      <c r="M10" s="441"/>
      <c r="N10" s="388"/>
      <c r="O10" s="488">
        <f t="shared" si="0"/>
        <v>113</v>
      </c>
      <c r="P10" s="489">
        <f>(B10/H10)-1</f>
        <v>0.04178994082840237</v>
      </c>
      <c r="Q10" s="490"/>
      <c r="R10" s="488">
        <f t="shared" si="1"/>
        <v>352</v>
      </c>
      <c r="S10" s="489">
        <f t="shared" si="2"/>
        <v>0.005387287837279375</v>
      </c>
      <c r="T10" s="490"/>
      <c r="U10" s="496">
        <f t="shared" si="3"/>
        <v>1.4984209966052688</v>
      </c>
      <c r="V10" s="497">
        <f>(F10/L10)-1</f>
        <v>0.03620759226967141</v>
      </c>
      <c r="W10" s="498"/>
    </row>
    <row r="11" spans="1:23" s="389" customFormat="1" ht="19.5" customHeight="1">
      <c r="A11" s="367" t="s">
        <v>162</v>
      </c>
      <c r="B11" s="400">
        <v>1593</v>
      </c>
      <c r="C11" s="404"/>
      <c r="D11" s="402">
        <v>23643</v>
      </c>
      <c r="E11" s="404"/>
      <c r="F11" s="435">
        <f>+B11*1000/D11</f>
        <v>67.37723639132089</v>
      </c>
      <c r="G11" s="436"/>
      <c r="H11" s="402">
        <v>1564</v>
      </c>
      <c r="I11" s="404"/>
      <c r="J11" s="402">
        <v>22234</v>
      </c>
      <c r="K11" s="404"/>
      <c r="L11" s="439">
        <f>+H11*1000/J11</f>
        <v>70.34271835926958</v>
      </c>
      <c r="M11" s="441"/>
      <c r="N11" s="388"/>
      <c r="O11" s="488">
        <f t="shared" si="0"/>
        <v>29</v>
      </c>
      <c r="P11" s="489">
        <f>(B11/H11)-1</f>
        <v>0.018542199488491118</v>
      </c>
      <c r="Q11" s="490"/>
      <c r="R11" s="488">
        <f t="shared" si="1"/>
        <v>1409</v>
      </c>
      <c r="S11" s="489">
        <f t="shared" si="2"/>
        <v>0.0633714131510299</v>
      </c>
      <c r="T11" s="490"/>
      <c r="U11" s="496">
        <f t="shared" si="3"/>
        <v>-2.9654819679486906</v>
      </c>
      <c r="V11" s="497">
        <f>(F11/L11)-1</f>
        <v>-0.042157625367884366</v>
      </c>
      <c r="W11" s="498"/>
    </row>
    <row r="12" spans="1:23" s="389" customFormat="1" ht="19.5" customHeight="1">
      <c r="A12" s="367" t="s">
        <v>163</v>
      </c>
      <c r="B12" s="400">
        <v>2124</v>
      </c>
      <c r="C12" s="404"/>
      <c r="D12" s="402">
        <v>121257</v>
      </c>
      <c r="E12" s="404"/>
      <c r="F12" s="435">
        <f>+B12*1000/D12</f>
        <v>17.516514510502486</v>
      </c>
      <c r="G12" s="436"/>
      <c r="H12" s="402">
        <v>2137</v>
      </c>
      <c r="I12" s="404"/>
      <c r="J12" s="402">
        <v>115135</v>
      </c>
      <c r="K12" s="404"/>
      <c r="L12" s="439">
        <f>+H12*1000/J12</f>
        <v>18.560819907065618</v>
      </c>
      <c r="M12" s="441"/>
      <c r="N12" s="388"/>
      <c r="O12" s="488">
        <f t="shared" si="0"/>
        <v>-13</v>
      </c>
      <c r="P12" s="489">
        <f>(B12/H12)-1</f>
        <v>-0.006083294337856815</v>
      </c>
      <c r="Q12" s="490"/>
      <c r="R12" s="488">
        <f t="shared" si="1"/>
        <v>6122</v>
      </c>
      <c r="S12" s="489">
        <f t="shared" si="2"/>
        <v>0.053172362878360246</v>
      </c>
      <c r="T12" s="490"/>
      <c r="U12" s="496">
        <f t="shared" si="3"/>
        <v>-1.0443053965631321</v>
      </c>
      <c r="V12" s="497">
        <f>(F12/L12)-1</f>
        <v>-0.056263969037574246</v>
      </c>
      <c r="W12" s="498"/>
    </row>
    <row r="13" spans="1:23" s="389" customFormat="1" ht="19.5" customHeight="1">
      <c r="A13" s="380" t="s">
        <v>23</v>
      </c>
      <c r="B13" s="402"/>
      <c r="C13" s="404"/>
      <c r="D13" s="402">
        <v>2</v>
      </c>
      <c r="E13" s="404"/>
      <c r="F13" s="435"/>
      <c r="G13" s="436"/>
      <c r="H13" s="405"/>
      <c r="I13" s="404"/>
      <c r="J13" s="402">
        <v>7</v>
      </c>
      <c r="K13" s="404"/>
      <c r="L13" s="439"/>
      <c r="M13" s="442"/>
      <c r="N13" s="388"/>
      <c r="O13" s="499">
        <f t="shared" si="0"/>
        <v>0</v>
      </c>
      <c r="P13" s="500"/>
      <c r="Q13" s="501"/>
      <c r="R13" s="499">
        <f t="shared" si="1"/>
        <v>-5</v>
      </c>
      <c r="S13" s="502">
        <f t="shared" si="2"/>
        <v>-0.7142857142857143</v>
      </c>
      <c r="T13" s="501"/>
      <c r="U13" s="503">
        <f t="shared" si="3"/>
        <v>0</v>
      </c>
      <c r="V13" s="504"/>
      <c r="W13" s="505"/>
    </row>
    <row r="14" spans="1:23" s="389" customFormat="1" ht="19.5" customHeight="1">
      <c r="A14" s="390" t="s">
        <v>13</v>
      </c>
      <c r="B14" s="406">
        <f>SUM(B9:B13)</f>
        <v>6727</v>
      </c>
      <c r="C14" s="407"/>
      <c r="D14" s="406">
        <f>SUM(D9:D13)</f>
        <v>222150</v>
      </c>
      <c r="E14" s="407"/>
      <c r="F14" s="437">
        <f>+B14*1000/D14</f>
        <v>30.281341435966688</v>
      </c>
      <c r="G14" s="438"/>
      <c r="H14" s="408">
        <f>SUM(H9:H13)</f>
        <v>6633</v>
      </c>
      <c r="I14" s="407"/>
      <c r="J14" s="406">
        <v>214615</v>
      </c>
      <c r="K14" s="407"/>
      <c r="L14" s="443">
        <f>+H14*1000/J14</f>
        <v>30.906507000908604</v>
      </c>
      <c r="M14" s="444"/>
      <c r="N14" s="388"/>
      <c r="O14" s="499">
        <f t="shared" si="0"/>
        <v>94</v>
      </c>
      <c r="P14" s="502">
        <f>(B14/H14)-1</f>
        <v>0.014171566410372316</v>
      </c>
      <c r="Q14" s="501"/>
      <c r="R14" s="499">
        <f t="shared" si="1"/>
        <v>7535</v>
      </c>
      <c r="S14" s="502">
        <f t="shared" si="2"/>
        <v>0.03510938191645496</v>
      </c>
      <c r="T14" s="501"/>
      <c r="U14" s="503">
        <f t="shared" si="3"/>
        <v>-0.6251655649419163</v>
      </c>
      <c r="V14" s="504">
        <f>(F14/L14)-1</f>
        <v>-0.020227635718379267</v>
      </c>
      <c r="W14" s="505"/>
    </row>
    <row r="15" spans="1:7" ht="24.75" customHeight="1">
      <c r="A15" s="391" t="s">
        <v>177</v>
      </c>
      <c r="B15" s="392"/>
      <c r="C15" s="311"/>
      <c r="D15" s="312"/>
      <c r="E15" s="311"/>
      <c r="F15" s="393"/>
      <c r="G15" s="393"/>
    </row>
    <row r="16" spans="1:7" ht="1.5" customHeight="1">
      <c r="A16" s="391"/>
      <c r="B16" s="392"/>
      <c r="C16" s="311"/>
      <c r="D16" s="312"/>
      <c r="E16" s="311"/>
      <c r="F16" s="393"/>
      <c r="G16" s="393"/>
    </row>
    <row r="17" spans="1:7" ht="16.5" customHeight="1">
      <c r="A17" s="394" t="s">
        <v>24</v>
      </c>
      <c r="B17" s="395"/>
      <c r="C17" s="311"/>
      <c r="D17" s="312"/>
      <c r="E17" s="311"/>
      <c r="F17" s="393"/>
      <c r="G17" s="393"/>
    </row>
    <row r="18" spans="1:7" ht="15" customHeight="1">
      <c r="A18" s="396" t="s">
        <v>164</v>
      </c>
      <c r="B18" s="392"/>
      <c r="C18" s="392"/>
      <c r="D18" s="392"/>
      <c r="E18" s="392"/>
      <c r="F18" s="393"/>
      <c r="G18" s="393"/>
    </row>
    <row r="19" spans="1:23" s="392" customFormat="1" ht="12.75">
      <c r="A19" s="338" t="s">
        <v>231</v>
      </c>
      <c r="F19" s="397"/>
      <c r="N19" s="398"/>
      <c r="O19" s="506"/>
      <c r="P19" s="506"/>
      <c r="Q19" s="506"/>
      <c r="R19" s="506"/>
      <c r="S19" s="506"/>
      <c r="T19" s="506"/>
      <c r="U19" s="506"/>
      <c r="V19" s="506"/>
      <c r="W19" s="506"/>
    </row>
    <row r="20" spans="1:23" s="392" customFormat="1" ht="12.75">
      <c r="A20" s="338" t="s">
        <v>232</v>
      </c>
      <c r="F20" s="397"/>
      <c r="N20" s="398"/>
      <c r="O20" s="506"/>
      <c r="P20" s="506"/>
      <c r="Q20" s="506"/>
      <c r="R20" s="506"/>
      <c r="S20" s="506"/>
      <c r="T20" s="506"/>
      <c r="U20" s="506"/>
      <c r="V20" s="506"/>
      <c r="W20" s="506"/>
    </row>
    <row r="21" spans="6:23" s="392" customFormat="1" ht="12.75">
      <c r="F21" s="397"/>
      <c r="N21" s="398"/>
      <c r="O21" s="506"/>
      <c r="P21" s="506"/>
      <c r="Q21" s="506"/>
      <c r="R21" s="506"/>
      <c r="S21" s="506"/>
      <c r="T21" s="506"/>
      <c r="U21" s="506"/>
      <c r="V21" s="506"/>
      <c r="W21" s="506"/>
    </row>
    <row r="22" spans="1:23" ht="12.75">
      <c r="A22" s="392"/>
      <c r="B22" s="392"/>
      <c r="C22" s="392"/>
      <c r="D22" s="392"/>
      <c r="E22" s="392"/>
      <c r="F22" s="397"/>
      <c r="G22" s="392"/>
      <c r="H22" s="392"/>
      <c r="I22" s="392"/>
      <c r="J22" s="392"/>
      <c r="K22" s="392"/>
      <c r="L22" s="392"/>
      <c r="M22" s="85" t="s">
        <v>221</v>
      </c>
      <c r="W22" s="85" t="s">
        <v>248</v>
      </c>
    </row>
    <row r="23" ht="12.75">
      <c r="G23" s="361"/>
    </row>
  </sheetData>
  <printOptions horizontalCentered="1"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Footer>&amp;L&amp;F&amp;C&amp;"Arial,Negrita"Instituto Navarro de Salud Laboral (INSL)&amp;R&amp;9AT-3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GN390"/>
  <sheetViews>
    <sheetView showGridLines="0" zoomScale="75" zoomScaleNormal="75" workbookViewId="0" topLeftCell="A6">
      <selection activeCell="R66" sqref="A1:R66"/>
    </sheetView>
  </sheetViews>
  <sheetFormatPr defaultColWidth="11.421875" defaultRowHeight="12.75"/>
  <cols>
    <col min="1" max="1" width="33.00390625" style="205" customWidth="1"/>
    <col min="2" max="2" width="8.7109375" style="205" customWidth="1"/>
    <col min="3" max="3" width="1.7109375" style="205" customWidth="1"/>
    <col min="4" max="4" width="8.7109375" style="205" customWidth="1"/>
    <col min="5" max="5" width="1.7109375" style="205" customWidth="1"/>
    <col min="6" max="6" width="9.00390625" style="277" customWidth="1"/>
    <col min="7" max="7" width="2.00390625" style="277" customWidth="1"/>
    <col min="8" max="8" width="8.7109375" style="205" customWidth="1"/>
    <col min="9" max="9" width="1.7109375" style="205" customWidth="1"/>
    <col min="10" max="10" width="8.7109375" style="205" customWidth="1"/>
    <col min="11" max="11" width="1.7109375" style="205" customWidth="1"/>
    <col min="12" max="12" width="9.00390625" style="205" customWidth="1"/>
    <col min="13" max="13" width="2.00390625" style="205" customWidth="1"/>
    <col min="14" max="14" width="7.140625" style="203" hidden="1" customWidth="1"/>
    <col min="15" max="15" width="0.13671875" style="204" hidden="1" customWidth="1"/>
    <col min="16" max="16" width="6.7109375" style="205" hidden="1" customWidth="1"/>
    <col min="17" max="17" width="7.00390625" style="195" bestFit="1" customWidth="1"/>
    <col min="18" max="147" width="11.57421875" style="195" customWidth="1"/>
    <col min="148" max="16384" width="11.57421875" style="205" customWidth="1"/>
  </cols>
  <sheetData>
    <row r="1" spans="1:13" ht="15.75">
      <c r="A1" s="10" t="s">
        <v>150</v>
      </c>
      <c r="B1" s="10"/>
      <c r="C1" s="10"/>
      <c r="D1" s="10"/>
      <c r="E1" s="10"/>
      <c r="F1" s="201"/>
      <c r="G1" s="201"/>
      <c r="H1" s="202"/>
      <c r="I1" s="202"/>
      <c r="J1" s="202"/>
      <c r="K1" s="202"/>
      <c r="L1" s="202"/>
      <c r="M1" s="202"/>
    </row>
    <row r="2" spans="1:17" ht="15.75">
      <c r="A2" s="83" t="s">
        <v>165</v>
      </c>
      <c r="B2" s="10"/>
      <c r="C2" s="10"/>
      <c r="D2" s="10"/>
      <c r="E2" s="10"/>
      <c r="F2" s="201"/>
      <c r="G2" s="201"/>
      <c r="H2" s="202"/>
      <c r="I2" s="202"/>
      <c r="J2" s="202"/>
      <c r="K2" s="202"/>
      <c r="L2" s="202"/>
      <c r="M2" s="202"/>
      <c r="Q2" s="415"/>
    </row>
    <row r="3" spans="1:147" s="14" customFormat="1" ht="15.75">
      <c r="A3" s="419" t="s">
        <v>224</v>
      </c>
      <c r="B3" s="206"/>
      <c r="C3" s="206"/>
      <c r="D3" s="206"/>
      <c r="E3" s="206"/>
      <c r="F3" s="207"/>
      <c r="G3" s="207"/>
      <c r="H3" s="208"/>
      <c r="I3" s="209"/>
      <c r="J3" s="209"/>
      <c r="K3" s="209"/>
      <c r="L3" s="209"/>
      <c r="M3" s="209"/>
      <c r="N3" s="210"/>
      <c r="O3" s="211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</row>
    <row r="4" spans="1:147" s="14" customFormat="1" ht="5.25" customHeight="1">
      <c r="A4" s="196"/>
      <c r="B4" s="206"/>
      <c r="C4" s="206"/>
      <c r="D4" s="206"/>
      <c r="E4" s="206"/>
      <c r="F4" s="207"/>
      <c r="G4" s="207"/>
      <c r="H4" s="208"/>
      <c r="I4" s="209"/>
      <c r="J4" s="209"/>
      <c r="K4" s="209"/>
      <c r="L4" s="209"/>
      <c r="M4" s="209"/>
      <c r="N4" s="210"/>
      <c r="O4" s="211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</row>
    <row r="5" spans="1:18" ht="12.75">
      <c r="A5" s="213"/>
      <c r="B5" s="214" t="s">
        <v>222</v>
      </c>
      <c r="C5" s="215"/>
      <c r="D5" s="215"/>
      <c r="E5" s="215"/>
      <c r="F5" s="216"/>
      <c r="G5" s="217"/>
      <c r="H5" s="214" t="s">
        <v>223</v>
      </c>
      <c r="I5" s="218"/>
      <c r="J5" s="218"/>
      <c r="K5" s="218"/>
      <c r="L5" s="218"/>
      <c r="M5" s="219"/>
      <c r="Q5" s="581" t="s">
        <v>223</v>
      </c>
      <c r="R5" s="582"/>
    </row>
    <row r="6" spans="1:147" s="228" customFormat="1" ht="14.25">
      <c r="A6" s="220" t="s">
        <v>166</v>
      </c>
      <c r="B6" s="221" t="s">
        <v>155</v>
      </c>
      <c r="C6" s="222"/>
      <c r="D6" s="221" t="s">
        <v>167</v>
      </c>
      <c r="E6" s="222"/>
      <c r="F6" s="223" t="s">
        <v>153</v>
      </c>
      <c r="G6" s="224"/>
      <c r="H6" s="221" t="s">
        <v>155</v>
      </c>
      <c r="I6" s="222"/>
      <c r="J6" s="221" t="s">
        <v>167</v>
      </c>
      <c r="K6" s="222"/>
      <c r="L6" s="223" t="s">
        <v>153</v>
      </c>
      <c r="M6" s="225"/>
      <c r="N6" s="226"/>
      <c r="O6" s="227"/>
      <c r="Q6" s="564"/>
      <c r="R6" s="565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</row>
    <row r="7" spans="1:147" s="228" customFormat="1" ht="14.25">
      <c r="A7" s="220" t="s">
        <v>168</v>
      </c>
      <c r="B7" s="229" t="s">
        <v>169</v>
      </c>
      <c r="C7" s="230"/>
      <c r="D7" s="229" t="s">
        <v>156</v>
      </c>
      <c r="E7" s="230"/>
      <c r="F7" s="231" t="s">
        <v>157</v>
      </c>
      <c r="G7" s="232"/>
      <c r="H7" s="229" t="s">
        <v>169</v>
      </c>
      <c r="I7" s="230"/>
      <c r="J7" s="229" t="s">
        <v>156</v>
      </c>
      <c r="K7" s="230"/>
      <c r="L7" s="231" t="s">
        <v>157</v>
      </c>
      <c r="M7" s="233"/>
      <c r="N7" s="203" t="s">
        <v>170</v>
      </c>
      <c r="O7" s="204"/>
      <c r="P7" s="234"/>
      <c r="Q7" s="579" t="s">
        <v>244</v>
      </c>
      <c r="R7" s="580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</row>
    <row r="8" spans="1:147" s="228" customFormat="1" ht="15">
      <c r="A8" s="235" t="s">
        <v>171</v>
      </c>
      <c r="B8" s="236"/>
      <c r="C8" s="237"/>
      <c r="D8" s="577" t="s">
        <v>158</v>
      </c>
      <c r="E8" s="578"/>
      <c r="F8" s="239" t="s">
        <v>159</v>
      </c>
      <c r="G8" s="240"/>
      <c r="H8" s="238"/>
      <c r="I8" s="237"/>
      <c r="J8" s="577" t="s">
        <v>204</v>
      </c>
      <c r="K8" s="578"/>
      <c r="L8" s="239" t="s">
        <v>159</v>
      </c>
      <c r="M8" s="233"/>
      <c r="N8" s="203" t="s">
        <v>172</v>
      </c>
      <c r="O8" s="204" t="s">
        <v>173</v>
      </c>
      <c r="P8" s="205" t="s">
        <v>174</v>
      </c>
      <c r="Q8" s="568" t="s">
        <v>253</v>
      </c>
      <c r="R8" s="569" t="s">
        <v>99</v>
      </c>
      <c r="S8" s="242"/>
      <c r="T8" s="199"/>
      <c r="U8" s="241"/>
      <c r="V8" s="242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</row>
    <row r="9" spans="1:36" ht="13.5" customHeight="1">
      <c r="A9" s="243" t="s">
        <v>175</v>
      </c>
      <c r="B9" s="244">
        <v>172</v>
      </c>
      <c r="C9" s="245"/>
      <c r="D9" s="246">
        <v>11352</v>
      </c>
      <c r="E9" s="247"/>
      <c r="F9" s="445">
        <f aca="true" t="shared" si="0" ref="F9:F25">+B9*1000/D9</f>
        <v>15.151515151515152</v>
      </c>
      <c r="G9" s="446"/>
      <c r="H9" s="244">
        <v>196</v>
      </c>
      <c r="I9" s="245"/>
      <c r="J9" s="249">
        <v>11695</v>
      </c>
      <c r="K9" s="250"/>
      <c r="L9" s="248">
        <f aca="true" t="shared" si="1" ref="L9:L39">+H9*1000/J9</f>
        <v>16.75929884566054</v>
      </c>
      <c r="M9" s="251"/>
      <c r="N9" s="252" t="str">
        <f aca="true" t="shared" si="2" ref="N9:N39">IF(F9-L9&gt;20+OR(F9-L9&lt;20),"Ý"," ")</f>
        <v> </v>
      </c>
      <c r="O9" s="252" t="str">
        <f aca="true" t="shared" si="3" ref="O9:O14">IF(G9-M9&gt;10+OR(G9-M9&lt;10),"Ý"," ")</f>
        <v> </v>
      </c>
      <c r="P9" s="252" t="str">
        <f aca="true" t="shared" si="4" ref="P9:P39">IF(F9&gt;100,"&gt;100"," ")</f>
        <v> </v>
      </c>
      <c r="Q9" s="566">
        <f>F9-L9</f>
        <v>-1.607783694145386</v>
      </c>
      <c r="R9" s="567">
        <f>(F9/L9)-1</f>
        <v>-0.09593382807668516</v>
      </c>
      <c r="S9" s="242"/>
      <c r="T9" s="199"/>
      <c r="U9" s="241"/>
      <c r="V9" s="242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</row>
    <row r="10" spans="1:36" ht="13.5" customHeight="1">
      <c r="A10" s="253" t="s">
        <v>25</v>
      </c>
      <c r="B10" s="254">
        <v>19</v>
      </c>
      <c r="C10" s="255"/>
      <c r="D10" s="256">
        <v>196.5</v>
      </c>
      <c r="E10" s="257"/>
      <c r="F10" s="447">
        <f t="shared" si="0"/>
        <v>96.69211195928753</v>
      </c>
      <c r="G10" s="448"/>
      <c r="H10" s="254">
        <v>31</v>
      </c>
      <c r="I10" s="255"/>
      <c r="J10" s="256">
        <v>181.5</v>
      </c>
      <c r="K10" s="259"/>
      <c r="L10" s="258">
        <f t="shared" si="1"/>
        <v>170.79889807162533</v>
      </c>
      <c r="M10" s="260"/>
      <c r="N10" s="252" t="str">
        <f t="shared" si="2"/>
        <v> </v>
      </c>
      <c r="O10" s="252" t="str">
        <f t="shared" si="3"/>
        <v> </v>
      </c>
      <c r="P10" s="252" t="str">
        <f t="shared" si="4"/>
        <v> </v>
      </c>
      <c r="Q10" s="566">
        <f aca="true" t="shared" si="5" ref="Q10:Q60">F10-L10</f>
        <v>-74.1067861123378</v>
      </c>
      <c r="R10" s="567">
        <f aca="true" t="shared" si="6" ref="R10:R60">(F10/L10)-1</f>
        <v>-0.4338832799803004</v>
      </c>
      <c r="S10" s="242"/>
      <c r="T10" s="199"/>
      <c r="U10" s="241"/>
      <c r="V10" s="242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</row>
    <row r="11" spans="1:36" ht="13.5" customHeight="1">
      <c r="A11" s="253" t="s">
        <v>26</v>
      </c>
      <c r="B11" s="261">
        <v>2</v>
      </c>
      <c r="C11" s="255"/>
      <c r="D11" s="256">
        <v>8.666666666666666</v>
      </c>
      <c r="E11" s="257"/>
      <c r="F11" s="447">
        <f t="shared" si="0"/>
        <v>230.76923076923077</v>
      </c>
      <c r="G11" s="448"/>
      <c r="H11" s="261">
        <v>1</v>
      </c>
      <c r="I11" s="255"/>
      <c r="J11" s="256">
        <v>22.166666666666668</v>
      </c>
      <c r="K11" s="259"/>
      <c r="L11" s="258">
        <f t="shared" si="1"/>
        <v>45.11278195488722</v>
      </c>
      <c r="M11" s="260"/>
      <c r="N11" s="252" t="str">
        <f t="shared" si="2"/>
        <v>Ý</v>
      </c>
      <c r="O11" s="252" t="str">
        <f t="shared" si="3"/>
        <v> </v>
      </c>
      <c r="P11" s="252" t="str">
        <f t="shared" si="4"/>
        <v>&gt;100</v>
      </c>
      <c r="Q11" s="566">
        <f t="shared" si="5"/>
        <v>185.65644881434355</v>
      </c>
      <c r="R11" s="567">
        <f t="shared" si="6"/>
        <v>4.115384615384616</v>
      </c>
      <c r="S11" s="242"/>
      <c r="T11" s="199"/>
      <c r="U11" s="241"/>
      <c r="V11" s="242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</row>
    <row r="12" spans="1:196" ht="13.5" customHeight="1">
      <c r="A12" s="253" t="s">
        <v>120</v>
      </c>
      <c r="B12" s="254">
        <v>35</v>
      </c>
      <c r="C12" s="255"/>
      <c r="D12" s="256">
        <v>476.5</v>
      </c>
      <c r="E12" s="262"/>
      <c r="F12" s="447">
        <f t="shared" si="0"/>
        <v>73.45225603357818</v>
      </c>
      <c r="G12" s="448"/>
      <c r="H12" s="254">
        <v>28</v>
      </c>
      <c r="I12" s="255"/>
      <c r="J12" s="256">
        <v>449.5</v>
      </c>
      <c r="K12" s="263"/>
      <c r="L12" s="258">
        <f t="shared" si="1"/>
        <v>62.291434927697445</v>
      </c>
      <c r="M12" s="260"/>
      <c r="N12" s="252" t="str">
        <f t="shared" si="2"/>
        <v> </v>
      </c>
      <c r="O12" s="252" t="str">
        <f t="shared" si="3"/>
        <v> </v>
      </c>
      <c r="P12" s="252" t="str">
        <f t="shared" si="4"/>
        <v> </v>
      </c>
      <c r="Q12" s="566">
        <f t="shared" si="5"/>
        <v>11.160821105880736</v>
      </c>
      <c r="R12" s="567">
        <f t="shared" si="6"/>
        <v>0.17917103882476404</v>
      </c>
      <c r="S12" s="242"/>
      <c r="T12" s="199"/>
      <c r="U12" s="241"/>
      <c r="V12" s="24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</row>
    <row r="13" spans="1:196" ht="13.5" customHeight="1">
      <c r="A13" s="253" t="s">
        <v>27</v>
      </c>
      <c r="B13" s="254">
        <v>415</v>
      </c>
      <c r="C13" s="255"/>
      <c r="D13" s="256">
        <v>11196.166666666668</v>
      </c>
      <c r="E13" s="262"/>
      <c r="F13" s="447">
        <f t="shared" si="0"/>
        <v>37.06625779656727</v>
      </c>
      <c r="G13" s="448"/>
      <c r="H13" s="254">
        <v>429</v>
      </c>
      <c r="I13" s="255"/>
      <c r="J13" s="256">
        <v>10762.833333333334</v>
      </c>
      <c r="K13" s="263"/>
      <c r="L13" s="258">
        <f t="shared" si="1"/>
        <v>39.85939266302243</v>
      </c>
      <c r="M13" s="260"/>
      <c r="N13" s="252" t="str">
        <f t="shared" si="2"/>
        <v> </v>
      </c>
      <c r="O13" s="252" t="str">
        <f t="shared" si="3"/>
        <v> </v>
      </c>
      <c r="P13" s="252" t="str">
        <f t="shared" si="4"/>
        <v> </v>
      </c>
      <c r="Q13" s="566">
        <f t="shared" si="5"/>
        <v>-2.793134866455162</v>
      </c>
      <c r="R13" s="567">
        <f t="shared" si="6"/>
        <v>-0.07007469707500968</v>
      </c>
      <c r="S13" s="264"/>
      <c r="T13" s="199"/>
      <c r="U13" s="241"/>
      <c r="V13" s="242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</row>
    <row r="14" spans="1:18" ht="13.5" customHeight="1">
      <c r="A14" s="253" t="s">
        <v>28</v>
      </c>
      <c r="B14" s="254">
        <v>18</v>
      </c>
      <c r="C14" s="255"/>
      <c r="D14" s="256">
        <v>575.5</v>
      </c>
      <c r="E14" s="262"/>
      <c r="F14" s="447">
        <f t="shared" si="0"/>
        <v>31.277150304083406</v>
      </c>
      <c r="G14" s="448"/>
      <c r="H14" s="254">
        <v>24</v>
      </c>
      <c r="I14" s="255"/>
      <c r="J14" s="256">
        <v>623</v>
      </c>
      <c r="K14" s="263"/>
      <c r="L14" s="258">
        <f t="shared" si="1"/>
        <v>38.523274478330656</v>
      </c>
      <c r="M14" s="260"/>
      <c r="N14" s="252" t="str">
        <f t="shared" si="2"/>
        <v> </v>
      </c>
      <c r="O14" s="252" t="str">
        <f t="shared" si="3"/>
        <v> </v>
      </c>
      <c r="P14" s="252" t="str">
        <f t="shared" si="4"/>
        <v> </v>
      </c>
      <c r="Q14" s="566">
        <f t="shared" si="5"/>
        <v>-7.2461241742472495</v>
      </c>
      <c r="R14" s="567">
        <f t="shared" si="6"/>
        <v>-0.18809730668983482</v>
      </c>
    </row>
    <row r="15" spans="1:18" ht="13.5" customHeight="1">
      <c r="A15" s="253" t="s">
        <v>29</v>
      </c>
      <c r="B15" s="254">
        <v>8</v>
      </c>
      <c r="C15" s="255"/>
      <c r="D15" s="256">
        <v>843.1666666666666</v>
      </c>
      <c r="E15" s="263"/>
      <c r="F15" s="447">
        <f t="shared" si="0"/>
        <v>9.488041114844831</v>
      </c>
      <c r="G15" s="448"/>
      <c r="H15" s="254">
        <v>12</v>
      </c>
      <c r="I15" s="255"/>
      <c r="J15" s="256">
        <v>884.5</v>
      </c>
      <c r="K15" s="263"/>
      <c r="L15" s="258">
        <f t="shared" si="1"/>
        <v>13.566986998304127</v>
      </c>
      <c r="M15" s="260"/>
      <c r="N15" s="252" t="str">
        <f t="shared" si="2"/>
        <v> </v>
      </c>
      <c r="O15" s="265" t="str">
        <f aca="true" t="shared" si="7" ref="O15:O60">IF(+D15-J15&gt;100,+D15-J15," ")</f>
        <v> </v>
      </c>
      <c r="P15" s="252" t="str">
        <f t="shared" si="4"/>
        <v> </v>
      </c>
      <c r="Q15" s="566">
        <f t="shared" si="5"/>
        <v>-4.078945883459296</v>
      </c>
      <c r="R15" s="567">
        <f t="shared" si="6"/>
        <v>-0.30065230282664557</v>
      </c>
    </row>
    <row r="16" spans="1:18" ht="13.5" customHeight="1">
      <c r="A16" s="253" t="s">
        <v>30</v>
      </c>
      <c r="B16" s="254">
        <v>2</v>
      </c>
      <c r="C16" s="255"/>
      <c r="D16" s="249">
        <v>272.3333333333333</v>
      </c>
      <c r="E16" s="263"/>
      <c r="F16" s="447">
        <f t="shared" si="0"/>
        <v>7.343941248470013</v>
      </c>
      <c r="G16" s="448"/>
      <c r="H16" s="254">
        <v>5</v>
      </c>
      <c r="I16" s="255"/>
      <c r="J16" s="256">
        <v>292.1666666666667</v>
      </c>
      <c r="K16" s="263"/>
      <c r="L16" s="258">
        <f t="shared" si="1"/>
        <v>17.113519680547633</v>
      </c>
      <c r="M16" s="260"/>
      <c r="N16" s="252" t="str">
        <f t="shared" si="2"/>
        <v> </v>
      </c>
      <c r="O16" s="265" t="str">
        <f t="shared" si="7"/>
        <v> </v>
      </c>
      <c r="P16" s="252" t="str">
        <f t="shared" si="4"/>
        <v> </v>
      </c>
      <c r="Q16" s="566">
        <f t="shared" si="5"/>
        <v>-9.76957843207762</v>
      </c>
      <c r="R16" s="567">
        <f t="shared" si="6"/>
        <v>-0.5708690330477356</v>
      </c>
    </row>
    <row r="17" spans="1:18" ht="13.5" customHeight="1">
      <c r="A17" s="253" t="s">
        <v>31</v>
      </c>
      <c r="B17" s="254">
        <v>123</v>
      </c>
      <c r="C17" s="255"/>
      <c r="D17" s="249">
        <v>1903.6666666666667</v>
      </c>
      <c r="E17" s="263"/>
      <c r="F17" s="447">
        <f t="shared" si="0"/>
        <v>64.61215198739275</v>
      </c>
      <c r="G17" s="448"/>
      <c r="H17" s="254">
        <v>110</v>
      </c>
      <c r="I17" s="255"/>
      <c r="J17" s="256">
        <v>1873.5</v>
      </c>
      <c r="K17" s="263"/>
      <c r="L17" s="258">
        <f t="shared" si="1"/>
        <v>58.71363757672805</v>
      </c>
      <c r="M17" s="260"/>
      <c r="N17" s="252" t="str">
        <f t="shared" si="2"/>
        <v> </v>
      </c>
      <c r="O17" s="265" t="str">
        <f t="shared" si="7"/>
        <v> </v>
      </c>
      <c r="P17" s="252" t="str">
        <f t="shared" si="4"/>
        <v> </v>
      </c>
      <c r="Q17" s="566">
        <f t="shared" si="5"/>
        <v>5.898514410664703</v>
      </c>
      <c r="R17" s="567">
        <f t="shared" si="6"/>
        <v>0.10046242498527569</v>
      </c>
    </row>
    <row r="18" spans="1:18" ht="13.5" customHeight="1">
      <c r="A18" s="253" t="s">
        <v>32</v>
      </c>
      <c r="B18" s="254">
        <v>52</v>
      </c>
      <c r="C18" s="255"/>
      <c r="D18" s="249">
        <v>2000.6666666666667</v>
      </c>
      <c r="E18" s="263"/>
      <c r="F18" s="447">
        <f t="shared" si="0"/>
        <v>25.99133622125958</v>
      </c>
      <c r="G18" s="448"/>
      <c r="H18" s="254">
        <v>40</v>
      </c>
      <c r="I18" s="255"/>
      <c r="J18" s="256">
        <v>1986.5</v>
      </c>
      <c r="K18" s="263"/>
      <c r="L18" s="258">
        <f t="shared" si="1"/>
        <v>20.135917442738485</v>
      </c>
      <c r="M18" s="260"/>
      <c r="N18" s="252" t="str">
        <f t="shared" si="2"/>
        <v> </v>
      </c>
      <c r="O18" s="265" t="str">
        <f t="shared" si="7"/>
        <v> </v>
      </c>
      <c r="P18" s="252" t="str">
        <f t="shared" si="4"/>
        <v> </v>
      </c>
      <c r="Q18" s="566">
        <f t="shared" si="5"/>
        <v>5.855418778521095</v>
      </c>
      <c r="R18" s="567">
        <f t="shared" si="6"/>
        <v>0.2907947350883038</v>
      </c>
    </row>
    <row r="19" spans="1:18" ht="13.5" customHeight="1">
      <c r="A19" s="253" t="s">
        <v>33</v>
      </c>
      <c r="B19" s="254">
        <v>77</v>
      </c>
      <c r="C19" s="255"/>
      <c r="D19" s="249">
        <v>2145.333333333333</v>
      </c>
      <c r="E19" s="263"/>
      <c r="F19" s="447">
        <f t="shared" si="0"/>
        <v>35.89185829707893</v>
      </c>
      <c r="G19" s="448"/>
      <c r="H19" s="254">
        <v>45</v>
      </c>
      <c r="I19" s="255"/>
      <c r="J19" s="256">
        <v>2168.666666666667</v>
      </c>
      <c r="K19" s="263"/>
      <c r="L19" s="258">
        <f t="shared" si="1"/>
        <v>20.750076852136488</v>
      </c>
      <c r="M19" s="260"/>
      <c r="N19" s="252" t="str">
        <f t="shared" si="2"/>
        <v> </v>
      </c>
      <c r="O19" s="265" t="str">
        <f t="shared" si="7"/>
        <v> </v>
      </c>
      <c r="P19" s="252" t="str">
        <f t="shared" si="4"/>
        <v> </v>
      </c>
      <c r="Q19" s="566">
        <f t="shared" si="5"/>
        <v>15.141781444942445</v>
      </c>
      <c r="R19" s="567">
        <f t="shared" si="6"/>
        <v>0.7297217043021893</v>
      </c>
    </row>
    <row r="20" spans="1:18" ht="13.5" customHeight="1">
      <c r="A20" s="253" t="s">
        <v>34</v>
      </c>
      <c r="B20" s="254">
        <v>80</v>
      </c>
      <c r="C20" s="255"/>
      <c r="D20" s="249">
        <v>1885.6666666666667</v>
      </c>
      <c r="E20" s="263"/>
      <c r="F20" s="447">
        <f t="shared" si="0"/>
        <v>42.42531377054976</v>
      </c>
      <c r="G20" s="448"/>
      <c r="H20" s="254">
        <v>84</v>
      </c>
      <c r="I20" s="255"/>
      <c r="J20" s="256">
        <v>1831</v>
      </c>
      <c r="K20" s="263"/>
      <c r="L20" s="258">
        <f t="shared" si="1"/>
        <v>45.876570180229386</v>
      </c>
      <c r="M20" s="260"/>
      <c r="N20" s="252" t="str">
        <f t="shared" si="2"/>
        <v> </v>
      </c>
      <c r="O20" s="265" t="str">
        <f t="shared" si="7"/>
        <v> </v>
      </c>
      <c r="P20" s="252" t="str">
        <f t="shared" si="4"/>
        <v> </v>
      </c>
      <c r="Q20" s="566">
        <f t="shared" si="5"/>
        <v>-3.4512564096796297</v>
      </c>
      <c r="R20" s="567">
        <f t="shared" si="6"/>
        <v>-0.07522917245384997</v>
      </c>
    </row>
    <row r="21" spans="1:18" ht="13.5" customHeight="1">
      <c r="A21" s="253" t="s">
        <v>35</v>
      </c>
      <c r="B21" s="254">
        <v>181</v>
      </c>
      <c r="C21" s="255"/>
      <c r="D21" s="249">
        <v>3525.8333333333335</v>
      </c>
      <c r="E21" s="263"/>
      <c r="F21" s="447">
        <f t="shared" si="0"/>
        <v>51.335381706452374</v>
      </c>
      <c r="G21" s="448"/>
      <c r="H21" s="254">
        <v>238</v>
      </c>
      <c r="I21" s="255"/>
      <c r="J21" s="256">
        <v>3680.3333333333335</v>
      </c>
      <c r="K21" s="263"/>
      <c r="L21" s="258">
        <f t="shared" si="1"/>
        <v>64.6680554297618</v>
      </c>
      <c r="M21" s="260"/>
      <c r="N21" s="252" t="str">
        <f t="shared" si="2"/>
        <v> </v>
      </c>
      <c r="O21" s="265" t="str">
        <f t="shared" si="7"/>
        <v> </v>
      </c>
      <c r="P21" s="252" t="str">
        <f t="shared" si="4"/>
        <v> </v>
      </c>
      <c r="Q21" s="566">
        <f t="shared" si="5"/>
        <v>-13.33267372330942</v>
      </c>
      <c r="R21" s="567">
        <f t="shared" si="6"/>
        <v>-0.20617093918635754</v>
      </c>
    </row>
    <row r="22" spans="1:18" ht="13.5" customHeight="1">
      <c r="A22" s="253" t="s">
        <v>36</v>
      </c>
      <c r="B22" s="254">
        <v>182</v>
      </c>
      <c r="C22" s="255"/>
      <c r="D22" s="249">
        <v>3184.1666666666665</v>
      </c>
      <c r="E22" s="263"/>
      <c r="F22" s="447">
        <f t="shared" si="0"/>
        <v>57.157812091075634</v>
      </c>
      <c r="G22" s="448"/>
      <c r="H22" s="254">
        <v>130</v>
      </c>
      <c r="I22" s="255"/>
      <c r="J22" s="256">
        <v>3068.5</v>
      </c>
      <c r="K22" s="263"/>
      <c r="L22" s="258">
        <f t="shared" si="1"/>
        <v>42.365976861658794</v>
      </c>
      <c r="M22" s="260"/>
      <c r="N22" s="252" t="str">
        <f t="shared" si="2"/>
        <v> </v>
      </c>
      <c r="O22" s="265">
        <f t="shared" si="7"/>
        <v>115.66666666666652</v>
      </c>
      <c r="P22" s="252" t="str">
        <f t="shared" si="4"/>
        <v> </v>
      </c>
      <c r="Q22" s="566">
        <f t="shared" si="5"/>
        <v>14.79183522941684</v>
      </c>
      <c r="R22" s="567">
        <f t="shared" si="6"/>
        <v>0.3491442030881966</v>
      </c>
    </row>
    <row r="23" spans="1:18" ht="13.5" customHeight="1">
      <c r="A23" s="253" t="s">
        <v>37</v>
      </c>
      <c r="B23" s="254">
        <v>296</v>
      </c>
      <c r="C23" s="255"/>
      <c r="D23" s="249">
        <v>4439.666666666667</v>
      </c>
      <c r="E23" s="263"/>
      <c r="F23" s="447">
        <f t="shared" si="0"/>
        <v>66.67167204745101</v>
      </c>
      <c r="G23" s="448"/>
      <c r="H23" s="254">
        <v>274</v>
      </c>
      <c r="I23" s="255"/>
      <c r="J23" s="256">
        <v>4566</v>
      </c>
      <c r="K23" s="263"/>
      <c r="L23" s="258">
        <f t="shared" si="1"/>
        <v>60.00876040297854</v>
      </c>
      <c r="M23" s="260"/>
      <c r="N23" s="252" t="str">
        <f t="shared" si="2"/>
        <v> </v>
      </c>
      <c r="O23" s="265" t="str">
        <f t="shared" si="7"/>
        <v> </v>
      </c>
      <c r="P23" s="252" t="str">
        <f t="shared" si="4"/>
        <v> </v>
      </c>
      <c r="Q23" s="566">
        <f t="shared" si="5"/>
        <v>6.662911644472473</v>
      </c>
      <c r="R23" s="567">
        <f t="shared" si="6"/>
        <v>0.11103231594401941</v>
      </c>
    </row>
    <row r="24" spans="1:18" ht="13.5" customHeight="1">
      <c r="A24" s="253" t="s">
        <v>38</v>
      </c>
      <c r="B24" s="254">
        <v>520</v>
      </c>
      <c r="C24" s="255"/>
      <c r="D24" s="249">
        <v>8678.833333333332</v>
      </c>
      <c r="E24" s="263"/>
      <c r="F24" s="447">
        <f t="shared" si="0"/>
        <v>59.91588731204272</v>
      </c>
      <c r="G24" s="448"/>
      <c r="H24" s="254">
        <v>542</v>
      </c>
      <c r="I24" s="255"/>
      <c r="J24" s="256">
        <v>8556.666666666666</v>
      </c>
      <c r="K24" s="263"/>
      <c r="L24" s="258">
        <f t="shared" si="1"/>
        <v>63.34242306194001</v>
      </c>
      <c r="M24" s="260"/>
      <c r="N24" s="252" t="str">
        <f t="shared" si="2"/>
        <v> </v>
      </c>
      <c r="O24" s="265">
        <f t="shared" si="7"/>
        <v>122.16666666666606</v>
      </c>
      <c r="P24" s="252" t="str">
        <f t="shared" si="4"/>
        <v> </v>
      </c>
      <c r="Q24" s="566">
        <f t="shared" si="5"/>
        <v>-3.4265357498972904</v>
      </c>
      <c r="R24" s="567">
        <f t="shared" si="6"/>
        <v>-0.05409543216473767</v>
      </c>
    </row>
    <row r="25" spans="1:18" ht="13.5" customHeight="1">
      <c r="A25" s="253" t="s">
        <v>39</v>
      </c>
      <c r="B25" s="254">
        <v>235</v>
      </c>
      <c r="C25" s="255"/>
      <c r="D25" s="249">
        <v>5773.666666666666</v>
      </c>
      <c r="E25" s="263"/>
      <c r="F25" s="447">
        <f t="shared" si="0"/>
        <v>40.70203798856879</v>
      </c>
      <c r="G25" s="448"/>
      <c r="H25" s="254">
        <v>203</v>
      </c>
      <c r="I25" s="255"/>
      <c r="J25" s="256">
        <v>5714.666666666667</v>
      </c>
      <c r="K25" s="263"/>
      <c r="L25" s="258">
        <f t="shared" si="1"/>
        <v>35.52263182454503</v>
      </c>
      <c r="M25" s="260"/>
      <c r="N25" s="252" t="str">
        <f t="shared" si="2"/>
        <v> </v>
      </c>
      <c r="O25" s="265" t="str">
        <f t="shared" si="7"/>
        <v> </v>
      </c>
      <c r="P25" s="252" t="str">
        <f t="shared" si="4"/>
        <v> </v>
      </c>
      <c r="Q25" s="566">
        <f t="shared" si="5"/>
        <v>5.17940616402376</v>
      </c>
      <c r="R25" s="567">
        <f t="shared" si="6"/>
        <v>0.1458058116190859</v>
      </c>
    </row>
    <row r="26" spans="1:18" ht="13.5" customHeight="1">
      <c r="A26" s="253" t="s">
        <v>40</v>
      </c>
      <c r="B26" s="254">
        <v>83</v>
      </c>
      <c r="C26" s="255"/>
      <c r="D26" s="249">
        <v>2340.3333333333335</v>
      </c>
      <c r="E26" s="263"/>
      <c r="F26" s="447">
        <f aca="true" t="shared" si="8" ref="F26:F60">+B26*1000/D26</f>
        <v>35.46503347101552</v>
      </c>
      <c r="G26" s="448"/>
      <c r="H26" s="254">
        <v>64</v>
      </c>
      <c r="I26" s="255"/>
      <c r="J26" s="256">
        <v>2340.1666666666665</v>
      </c>
      <c r="K26" s="263"/>
      <c r="L26" s="258">
        <f t="shared" si="1"/>
        <v>27.348479453030414</v>
      </c>
      <c r="M26" s="260"/>
      <c r="N26" s="252" t="str">
        <f t="shared" si="2"/>
        <v> </v>
      </c>
      <c r="O26" s="265" t="str">
        <f t="shared" si="7"/>
        <v> </v>
      </c>
      <c r="P26" s="252" t="str">
        <f t="shared" si="4"/>
        <v> </v>
      </c>
      <c r="Q26" s="566">
        <f t="shared" si="5"/>
        <v>8.11655401798511</v>
      </c>
      <c r="R26" s="567">
        <f t="shared" si="6"/>
        <v>0.2967826431420024</v>
      </c>
    </row>
    <row r="27" spans="1:18" ht="13.5" customHeight="1">
      <c r="A27" s="253" t="s">
        <v>41</v>
      </c>
      <c r="B27" s="254">
        <v>6</v>
      </c>
      <c r="C27" s="255"/>
      <c r="D27" s="249">
        <v>722.8333333333334</v>
      </c>
      <c r="E27" s="263"/>
      <c r="F27" s="447">
        <f t="shared" si="8"/>
        <v>8.30066866497579</v>
      </c>
      <c r="G27" s="448"/>
      <c r="H27" s="254">
        <v>17</v>
      </c>
      <c r="I27" s="255"/>
      <c r="J27" s="256">
        <v>814.6666666666666</v>
      </c>
      <c r="K27" s="263"/>
      <c r="L27" s="258">
        <f t="shared" si="1"/>
        <v>20.867430441898527</v>
      </c>
      <c r="M27" s="260"/>
      <c r="N27" s="252" t="str">
        <f t="shared" si="2"/>
        <v> </v>
      </c>
      <c r="O27" s="265" t="str">
        <f t="shared" si="7"/>
        <v> </v>
      </c>
      <c r="P27" s="252" t="str">
        <f t="shared" si="4"/>
        <v> </v>
      </c>
      <c r="Q27" s="566">
        <f t="shared" si="5"/>
        <v>-12.566761776922737</v>
      </c>
      <c r="R27" s="567">
        <f t="shared" si="6"/>
        <v>-0.6022189369176307</v>
      </c>
    </row>
    <row r="28" spans="1:18" ht="13.5" customHeight="1">
      <c r="A28" s="253" t="s">
        <v>42</v>
      </c>
      <c r="B28" s="254">
        <v>5</v>
      </c>
      <c r="C28" s="255"/>
      <c r="D28" s="249">
        <v>1358.8333333333333</v>
      </c>
      <c r="E28" s="263"/>
      <c r="F28" s="447">
        <f t="shared" si="8"/>
        <v>3.6796271311173805</v>
      </c>
      <c r="G28" s="448"/>
      <c r="H28" s="254">
        <v>3</v>
      </c>
      <c r="I28" s="255"/>
      <c r="J28" s="256">
        <v>1115.3333333333333</v>
      </c>
      <c r="K28" s="263"/>
      <c r="L28" s="258">
        <f t="shared" si="1"/>
        <v>2.6897788404064555</v>
      </c>
      <c r="M28" s="266"/>
      <c r="N28" s="252" t="str">
        <f t="shared" si="2"/>
        <v> </v>
      </c>
      <c r="O28" s="265">
        <f t="shared" si="7"/>
        <v>243.5</v>
      </c>
      <c r="P28" s="252" t="str">
        <f t="shared" si="4"/>
        <v> </v>
      </c>
      <c r="Q28" s="566">
        <f t="shared" si="5"/>
        <v>0.989848290710925</v>
      </c>
      <c r="R28" s="567">
        <f t="shared" si="6"/>
        <v>0.3680035978576395</v>
      </c>
    </row>
    <row r="29" spans="1:18" ht="13.5" customHeight="1">
      <c r="A29" s="253" t="s">
        <v>43</v>
      </c>
      <c r="B29" s="254">
        <v>320</v>
      </c>
      <c r="C29" s="255"/>
      <c r="D29" s="249">
        <v>10795.5</v>
      </c>
      <c r="E29" s="263"/>
      <c r="F29" s="447">
        <f t="shared" si="8"/>
        <v>29.641980454819137</v>
      </c>
      <c r="G29" s="448"/>
      <c r="H29" s="254">
        <v>323</v>
      </c>
      <c r="I29" s="255"/>
      <c r="J29" s="256">
        <v>11164.333333333334</v>
      </c>
      <c r="K29" s="263"/>
      <c r="L29" s="258">
        <f t="shared" si="1"/>
        <v>28.93141850535933</v>
      </c>
      <c r="M29" s="266"/>
      <c r="N29" s="252" t="str">
        <f t="shared" si="2"/>
        <v> </v>
      </c>
      <c r="O29" s="265" t="str">
        <f t="shared" si="7"/>
        <v> </v>
      </c>
      <c r="P29" s="252" t="str">
        <f t="shared" si="4"/>
        <v> </v>
      </c>
      <c r="Q29" s="566">
        <f t="shared" si="5"/>
        <v>0.7105619494598088</v>
      </c>
      <c r="R29" s="567">
        <f t="shared" si="6"/>
        <v>0.024560218135456502</v>
      </c>
    </row>
    <row r="30" spans="1:18" ht="13.5" customHeight="1">
      <c r="A30" s="253" t="s">
        <v>44</v>
      </c>
      <c r="B30" s="254">
        <v>21</v>
      </c>
      <c r="C30" s="255"/>
      <c r="D30" s="249">
        <v>49.166666666666664</v>
      </c>
      <c r="E30" s="263"/>
      <c r="F30" s="447">
        <f t="shared" si="8"/>
        <v>427.11864406779665</v>
      </c>
      <c r="G30" s="448"/>
      <c r="H30" s="254">
        <v>5</v>
      </c>
      <c r="I30" s="255"/>
      <c r="J30" s="256">
        <v>43.666666666666664</v>
      </c>
      <c r="K30" s="263"/>
      <c r="L30" s="258">
        <f t="shared" si="1"/>
        <v>114.50381679389314</v>
      </c>
      <c r="M30" s="266"/>
      <c r="N30" s="252" t="str">
        <f t="shared" si="2"/>
        <v>Ý</v>
      </c>
      <c r="O30" s="265" t="str">
        <f t="shared" si="7"/>
        <v> </v>
      </c>
      <c r="P30" s="252" t="str">
        <f t="shared" si="4"/>
        <v>&gt;100</v>
      </c>
      <c r="Q30" s="566">
        <f t="shared" si="5"/>
        <v>312.61482727390353</v>
      </c>
      <c r="R30" s="567">
        <f t="shared" si="6"/>
        <v>2.730169491525424</v>
      </c>
    </row>
    <row r="31" spans="1:18" ht="13.5" customHeight="1">
      <c r="A31" s="253" t="s">
        <v>45</v>
      </c>
      <c r="B31" s="254">
        <v>101</v>
      </c>
      <c r="C31" s="255"/>
      <c r="D31" s="249">
        <v>1670.5</v>
      </c>
      <c r="E31" s="263"/>
      <c r="F31" s="447">
        <f t="shared" si="8"/>
        <v>60.46093983837174</v>
      </c>
      <c r="G31" s="448"/>
      <c r="H31" s="254">
        <v>58</v>
      </c>
      <c r="I31" s="255"/>
      <c r="J31" s="256">
        <v>1610.3333333333333</v>
      </c>
      <c r="K31" s="263"/>
      <c r="L31" s="258">
        <f t="shared" si="1"/>
        <v>36.017387704409025</v>
      </c>
      <c r="M31" s="266"/>
      <c r="N31" s="252" t="str">
        <f t="shared" si="2"/>
        <v>Ý</v>
      </c>
      <c r="O31" s="265" t="str">
        <f t="shared" si="7"/>
        <v> </v>
      </c>
      <c r="P31" s="252" t="str">
        <f t="shared" si="4"/>
        <v> </v>
      </c>
      <c r="Q31" s="566">
        <f t="shared" si="5"/>
        <v>24.44355213396272</v>
      </c>
      <c r="R31" s="567">
        <f t="shared" si="6"/>
        <v>0.6786597721791603</v>
      </c>
    </row>
    <row r="32" spans="1:18" ht="13.5" customHeight="1">
      <c r="A32" s="253" t="s">
        <v>46</v>
      </c>
      <c r="B32" s="254">
        <v>14</v>
      </c>
      <c r="C32" s="255"/>
      <c r="D32" s="249">
        <v>268.66666666666663</v>
      </c>
      <c r="E32" s="263"/>
      <c r="F32" s="447">
        <f t="shared" si="8"/>
        <v>52.109181141439215</v>
      </c>
      <c r="G32" s="448"/>
      <c r="H32" s="254">
        <v>14</v>
      </c>
      <c r="I32" s="255"/>
      <c r="J32" s="256">
        <v>254.16666666666666</v>
      </c>
      <c r="K32" s="263"/>
      <c r="L32" s="258">
        <f t="shared" si="1"/>
        <v>55.08196721311476</v>
      </c>
      <c r="M32" s="266"/>
      <c r="N32" s="252" t="str">
        <f t="shared" si="2"/>
        <v> </v>
      </c>
      <c r="O32" s="265" t="str">
        <f t="shared" si="7"/>
        <v> </v>
      </c>
      <c r="P32" s="252" t="str">
        <f t="shared" si="4"/>
        <v> </v>
      </c>
      <c r="Q32" s="566">
        <f t="shared" si="5"/>
        <v>-2.972786071675543</v>
      </c>
      <c r="R32" s="567">
        <f t="shared" si="6"/>
        <v>-0.05397022332506196</v>
      </c>
    </row>
    <row r="33" spans="1:18" ht="13.5" customHeight="1">
      <c r="A33" s="253" t="s">
        <v>47</v>
      </c>
      <c r="B33" s="254">
        <v>19</v>
      </c>
      <c r="C33" s="255"/>
      <c r="D33" s="249">
        <v>631.8333333333334</v>
      </c>
      <c r="E33" s="263"/>
      <c r="F33" s="447">
        <f t="shared" si="8"/>
        <v>30.07122131363756</v>
      </c>
      <c r="G33" s="448"/>
      <c r="H33" s="254">
        <v>32</v>
      </c>
      <c r="I33" s="255"/>
      <c r="J33" s="256">
        <v>591.6666666666666</v>
      </c>
      <c r="K33" s="263"/>
      <c r="L33" s="258">
        <f t="shared" si="1"/>
        <v>54.08450704225353</v>
      </c>
      <c r="M33" s="266"/>
      <c r="N33" s="252" t="str">
        <f t="shared" si="2"/>
        <v> </v>
      </c>
      <c r="O33" s="265" t="str">
        <f t="shared" si="7"/>
        <v> </v>
      </c>
      <c r="P33" s="252" t="str">
        <f t="shared" si="4"/>
        <v> </v>
      </c>
      <c r="Q33" s="566">
        <f t="shared" si="5"/>
        <v>-24.013285728615966</v>
      </c>
      <c r="R33" s="567">
        <f t="shared" si="6"/>
        <v>-0.4439956475863889</v>
      </c>
    </row>
    <row r="34" spans="1:18" ht="13.5" customHeight="1">
      <c r="A34" s="253" t="s">
        <v>48</v>
      </c>
      <c r="B34" s="254">
        <v>24</v>
      </c>
      <c r="C34" s="255"/>
      <c r="D34" s="249">
        <v>950</v>
      </c>
      <c r="E34" s="263"/>
      <c r="F34" s="447">
        <f t="shared" si="8"/>
        <v>25.263157894736842</v>
      </c>
      <c r="G34" s="448"/>
      <c r="H34" s="254">
        <v>24</v>
      </c>
      <c r="I34" s="255"/>
      <c r="J34" s="256">
        <v>945.1666666666666</v>
      </c>
      <c r="K34" s="263"/>
      <c r="L34" s="258">
        <f t="shared" si="1"/>
        <v>25.392347028742726</v>
      </c>
      <c r="M34" s="266"/>
      <c r="N34" s="252" t="str">
        <f t="shared" si="2"/>
        <v> </v>
      </c>
      <c r="O34" s="265" t="str">
        <f t="shared" si="7"/>
        <v> </v>
      </c>
      <c r="P34" s="252" t="str">
        <f t="shared" si="4"/>
        <v> </v>
      </c>
      <c r="Q34" s="566">
        <f t="shared" si="5"/>
        <v>-0.12918913400588394</v>
      </c>
      <c r="R34" s="567">
        <f t="shared" si="6"/>
        <v>-0.0050877192982455854</v>
      </c>
    </row>
    <row r="35" spans="1:18" ht="13.5" customHeight="1">
      <c r="A35" s="253" t="s">
        <v>49</v>
      </c>
      <c r="B35" s="254">
        <v>1593</v>
      </c>
      <c r="C35" s="255"/>
      <c r="D35" s="249">
        <v>23643.166666666664</v>
      </c>
      <c r="E35" s="263"/>
      <c r="F35" s="447">
        <f t="shared" si="8"/>
        <v>67.37676143212627</v>
      </c>
      <c r="G35" s="448"/>
      <c r="H35" s="254">
        <v>1564</v>
      </c>
      <c r="I35" s="255"/>
      <c r="J35" s="256">
        <v>22234.166666666668</v>
      </c>
      <c r="K35" s="263"/>
      <c r="L35" s="258">
        <f t="shared" si="1"/>
        <v>70.34219107229863</v>
      </c>
      <c r="M35" s="266"/>
      <c r="N35" s="252" t="str">
        <f t="shared" si="2"/>
        <v> </v>
      </c>
      <c r="O35" s="265">
        <f t="shared" si="7"/>
        <v>1408.9999999999964</v>
      </c>
      <c r="P35" s="252" t="str">
        <f t="shared" si="4"/>
        <v> </v>
      </c>
      <c r="Q35" s="566">
        <f t="shared" si="5"/>
        <v>-2.96542964017236</v>
      </c>
      <c r="R35" s="567">
        <f t="shared" si="6"/>
        <v>-0.04215719747945368</v>
      </c>
    </row>
    <row r="36" spans="1:18" ht="13.5" customHeight="1">
      <c r="A36" s="253" t="s">
        <v>50</v>
      </c>
      <c r="B36" s="254">
        <v>199</v>
      </c>
      <c r="C36" s="255"/>
      <c r="D36" s="249">
        <v>5516.333333333333</v>
      </c>
      <c r="E36" s="263"/>
      <c r="F36" s="447">
        <f t="shared" si="8"/>
        <v>36.07468729228352</v>
      </c>
      <c r="G36" s="448"/>
      <c r="H36" s="254">
        <v>212</v>
      </c>
      <c r="I36" s="255"/>
      <c r="J36" s="256">
        <v>5330.5</v>
      </c>
      <c r="K36" s="263"/>
      <c r="L36" s="258">
        <f t="shared" si="1"/>
        <v>39.77112841196886</v>
      </c>
      <c r="M36" s="266"/>
      <c r="N36" s="252" t="str">
        <f t="shared" si="2"/>
        <v> </v>
      </c>
      <c r="O36" s="265">
        <f t="shared" si="7"/>
        <v>185.83333333333303</v>
      </c>
      <c r="P36" s="252" t="str">
        <f t="shared" si="4"/>
        <v> </v>
      </c>
      <c r="Q36" s="566">
        <f t="shared" si="5"/>
        <v>-3.696441119685339</v>
      </c>
      <c r="R36" s="567">
        <f t="shared" si="6"/>
        <v>-0.0929428273041637</v>
      </c>
    </row>
    <row r="37" spans="1:18" ht="13.5" customHeight="1">
      <c r="A37" s="253" t="s">
        <v>51</v>
      </c>
      <c r="B37" s="254">
        <v>173</v>
      </c>
      <c r="C37" s="255"/>
      <c r="D37" s="249">
        <v>9253.5</v>
      </c>
      <c r="E37" s="263"/>
      <c r="F37" s="447">
        <f t="shared" si="8"/>
        <v>18.695628681039608</v>
      </c>
      <c r="G37" s="448"/>
      <c r="H37" s="254">
        <v>179</v>
      </c>
      <c r="I37" s="255"/>
      <c r="J37" s="256">
        <v>8688.666666666666</v>
      </c>
      <c r="K37" s="263"/>
      <c r="L37" s="258">
        <f t="shared" si="1"/>
        <v>20.60154991176245</v>
      </c>
      <c r="M37" s="266"/>
      <c r="N37" s="252" t="str">
        <f t="shared" si="2"/>
        <v> </v>
      </c>
      <c r="O37" s="265">
        <f t="shared" si="7"/>
        <v>564.8333333333339</v>
      </c>
      <c r="P37" s="252" t="str">
        <f t="shared" si="4"/>
        <v> </v>
      </c>
      <c r="Q37" s="566">
        <f t="shared" si="5"/>
        <v>-1.9059212307228428</v>
      </c>
      <c r="R37" s="567">
        <f t="shared" si="6"/>
        <v>-0.09251348752331767</v>
      </c>
    </row>
    <row r="38" spans="1:18" ht="13.5" customHeight="1">
      <c r="A38" s="253" t="s">
        <v>52</v>
      </c>
      <c r="B38" s="254">
        <v>269</v>
      </c>
      <c r="C38" s="255"/>
      <c r="D38" s="249">
        <v>15228.166666666668</v>
      </c>
      <c r="E38" s="263"/>
      <c r="F38" s="447">
        <f t="shared" si="8"/>
        <v>17.66463461349035</v>
      </c>
      <c r="G38" s="448"/>
      <c r="H38" s="254">
        <v>280</v>
      </c>
      <c r="I38" s="255"/>
      <c r="J38" s="256">
        <v>14043.833333333332</v>
      </c>
      <c r="K38" s="263"/>
      <c r="L38" s="258">
        <f t="shared" si="1"/>
        <v>19.93757639770718</v>
      </c>
      <c r="M38" s="266"/>
      <c r="N38" s="252" t="str">
        <f t="shared" si="2"/>
        <v> </v>
      </c>
      <c r="O38" s="265">
        <f t="shared" si="7"/>
        <v>1184.3333333333358</v>
      </c>
      <c r="P38" s="252" t="str">
        <f t="shared" si="4"/>
        <v> </v>
      </c>
      <c r="Q38" s="566">
        <f t="shared" si="5"/>
        <v>-2.2729417842168296</v>
      </c>
      <c r="R38" s="567">
        <f t="shared" si="6"/>
        <v>-0.11400291283539443</v>
      </c>
    </row>
    <row r="39" spans="1:18" ht="13.5" customHeight="1">
      <c r="A39" s="253" t="s">
        <v>53</v>
      </c>
      <c r="B39" s="254">
        <v>198</v>
      </c>
      <c r="C39" s="255"/>
      <c r="D39" s="249">
        <v>10653.166666666668</v>
      </c>
      <c r="E39" s="263"/>
      <c r="F39" s="447">
        <f t="shared" si="8"/>
        <v>18.58602293527746</v>
      </c>
      <c r="G39" s="448"/>
      <c r="H39" s="254">
        <v>214</v>
      </c>
      <c r="I39" s="255"/>
      <c r="J39" s="256">
        <v>10047.5</v>
      </c>
      <c r="K39" s="263"/>
      <c r="L39" s="258">
        <f t="shared" si="1"/>
        <v>21.298830554864395</v>
      </c>
      <c r="M39" s="266"/>
      <c r="N39" s="252" t="str">
        <f t="shared" si="2"/>
        <v> </v>
      </c>
      <c r="O39" s="265">
        <f t="shared" si="7"/>
        <v>605.6666666666679</v>
      </c>
      <c r="P39" s="252" t="str">
        <f t="shared" si="4"/>
        <v> </v>
      </c>
      <c r="Q39" s="566">
        <f t="shared" si="5"/>
        <v>-2.712807619586936</v>
      </c>
      <c r="R39" s="567">
        <f t="shared" si="6"/>
        <v>-0.1273688530738306</v>
      </c>
    </row>
    <row r="40" spans="1:18" ht="13.5" customHeight="1">
      <c r="A40" s="253" t="s">
        <v>54</v>
      </c>
      <c r="B40" s="254">
        <v>206</v>
      </c>
      <c r="C40" s="255"/>
      <c r="D40" s="249">
        <v>6161.166666666667</v>
      </c>
      <c r="E40" s="263"/>
      <c r="F40" s="447">
        <f t="shared" si="8"/>
        <v>33.43522601238943</v>
      </c>
      <c r="G40" s="448"/>
      <c r="H40" s="254">
        <v>211</v>
      </c>
      <c r="I40" s="255"/>
      <c r="J40" s="256">
        <v>5935.166666666667</v>
      </c>
      <c r="K40" s="263"/>
      <c r="L40" s="258">
        <f aca="true" t="shared" si="9" ref="L40:L60">+H40*1000/J40</f>
        <v>35.550812951054446</v>
      </c>
      <c r="M40" s="266"/>
      <c r="N40" s="252" t="str">
        <f aca="true" t="shared" si="10" ref="N40:N60">IF(F40-L40&gt;20+OR(F40-L40&lt;20),"Ý"," ")</f>
        <v> </v>
      </c>
      <c r="O40" s="265">
        <f t="shared" si="7"/>
        <v>226</v>
      </c>
      <c r="P40" s="252" t="str">
        <f aca="true" t="shared" si="11" ref="P40:P60">IF(F40&gt;100,"&gt;100"," ")</f>
        <v> </v>
      </c>
      <c r="Q40" s="566">
        <f t="shared" si="5"/>
        <v>-2.115586938665018</v>
      </c>
      <c r="R40" s="567">
        <f t="shared" si="6"/>
        <v>-0.05950882027867299</v>
      </c>
    </row>
    <row r="41" spans="1:18" ht="13.5" customHeight="1">
      <c r="A41" s="253" t="s">
        <v>176</v>
      </c>
      <c r="B41" s="254"/>
      <c r="C41" s="255"/>
      <c r="D41" s="249">
        <v>41</v>
      </c>
      <c r="E41" s="263"/>
      <c r="F41" s="447">
        <f t="shared" si="8"/>
        <v>0</v>
      </c>
      <c r="G41" s="448"/>
      <c r="H41" s="254">
        <v>3</v>
      </c>
      <c r="I41" s="255"/>
      <c r="J41" s="256">
        <v>37.166666666666664</v>
      </c>
      <c r="K41" s="263"/>
      <c r="L41" s="258">
        <f t="shared" si="9"/>
        <v>80.71748878923768</v>
      </c>
      <c r="M41" s="266"/>
      <c r="N41" s="252" t="str">
        <f t="shared" si="10"/>
        <v> </v>
      </c>
      <c r="O41" s="265" t="str">
        <f t="shared" si="7"/>
        <v> </v>
      </c>
      <c r="P41" s="252" t="str">
        <f t="shared" si="11"/>
        <v> </v>
      </c>
      <c r="Q41" s="566">
        <f t="shared" si="5"/>
        <v>-80.71748878923768</v>
      </c>
      <c r="R41" s="567">
        <f t="shared" si="6"/>
        <v>-1</v>
      </c>
    </row>
    <row r="42" spans="1:18" ht="13.5" customHeight="1">
      <c r="A42" s="253" t="s">
        <v>55</v>
      </c>
      <c r="B42" s="254">
        <v>47</v>
      </c>
      <c r="C42" s="255"/>
      <c r="D42" s="249">
        <v>1557.6666666666667</v>
      </c>
      <c r="E42" s="263"/>
      <c r="F42" s="447">
        <f t="shared" si="8"/>
        <v>30.173336186603894</v>
      </c>
      <c r="G42" s="448"/>
      <c r="H42" s="254">
        <v>66</v>
      </c>
      <c r="I42" s="255"/>
      <c r="J42" s="256">
        <v>1329.5</v>
      </c>
      <c r="K42" s="263"/>
      <c r="L42" s="258">
        <f t="shared" si="9"/>
        <v>49.64272282813088</v>
      </c>
      <c r="M42" s="266"/>
      <c r="N42" s="252" t="str">
        <f t="shared" si="10"/>
        <v> </v>
      </c>
      <c r="O42" s="265">
        <f t="shared" si="7"/>
        <v>228.16666666666674</v>
      </c>
      <c r="P42" s="252" t="str">
        <f t="shared" si="11"/>
        <v> </v>
      </c>
      <c r="Q42" s="566">
        <f t="shared" si="5"/>
        <v>-19.469386641526985</v>
      </c>
      <c r="R42" s="567">
        <f t="shared" si="6"/>
        <v>-0.39219014454409284</v>
      </c>
    </row>
    <row r="43" spans="1:18" ht="13.5" customHeight="1">
      <c r="A43" s="253" t="s">
        <v>56</v>
      </c>
      <c r="B43" s="254">
        <v>22</v>
      </c>
      <c r="C43" s="255"/>
      <c r="D43" s="249">
        <v>1283.6666666666665</v>
      </c>
      <c r="E43" s="263"/>
      <c r="F43" s="447">
        <f t="shared" si="8"/>
        <v>17.138405608932747</v>
      </c>
      <c r="G43" s="448"/>
      <c r="H43" s="254">
        <v>29</v>
      </c>
      <c r="I43" s="255"/>
      <c r="J43" s="256">
        <v>1264</v>
      </c>
      <c r="K43" s="263"/>
      <c r="L43" s="258">
        <f t="shared" si="9"/>
        <v>22.943037974683545</v>
      </c>
      <c r="M43" s="266"/>
      <c r="N43" s="252" t="str">
        <f t="shared" si="10"/>
        <v> </v>
      </c>
      <c r="O43" s="265" t="str">
        <f t="shared" si="7"/>
        <v> </v>
      </c>
      <c r="P43" s="252" t="str">
        <f t="shared" si="11"/>
        <v> </v>
      </c>
      <c r="Q43" s="566">
        <f t="shared" si="5"/>
        <v>-5.804632365750798</v>
      </c>
      <c r="R43" s="567">
        <f t="shared" si="6"/>
        <v>-0.25300190725203475</v>
      </c>
    </row>
    <row r="44" spans="1:18" ht="13.5" customHeight="1">
      <c r="A44" s="253" t="s">
        <v>57</v>
      </c>
      <c r="B44" s="254">
        <v>6</v>
      </c>
      <c r="C44" s="255"/>
      <c r="D44" s="249">
        <v>3145.6666666666665</v>
      </c>
      <c r="E44" s="263"/>
      <c r="F44" s="447">
        <f t="shared" si="8"/>
        <v>1.9073858217653916</v>
      </c>
      <c r="G44" s="448"/>
      <c r="H44" s="254">
        <v>6</v>
      </c>
      <c r="I44" s="255"/>
      <c r="J44" s="256">
        <v>3070.1666666666665</v>
      </c>
      <c r="K44" s="263"/>
      <c r="L44" s="258">
        <f t="shared" si="9"/>
        <v>1.9542912979751372</v>
      </c>
      <c r="M44" s="266"/>
      <c r="N44" s="252" t="str">
        <f t="shared" si="10"/>
        <v> </v>
      </c>
      <c r="O44" s="265" t="str">
        <f t="shared" si="7"/>
        <v> </v>
      </c>
      <c r="P44" s="252" t="str">
        <f t="shared" si="11"/>
        <v> </v>
      </c>
      <c r="Q44" s="566">
        <f t="shared" si="5"/>
        <v>-0.04690547620974561</v>
      </c>
      <c r="R44" s="567">
        <f t="shared" si="6"/>
        <v>-0.02400127159054788</v>
      </c>
    </row>
    <row r="45" spans="1:18" ht="13.5" customHeight="1">
      <c r="A45" s="253" t="s">
        <v>58</v>
      </c>
      <c r="B45" s="254">
        <v>1</v>
      </c>
      <c r="C45" s="255"/>
      <c r="D45" s="249">
        <v>1213</v>
      </c>
      <c r="E45" s="263"/>
      <c r="F45" s="447">
        <f t="shared" si="8"/>
        <v>0.8244023083264633</v>
      </c>
      <c r="G45" s="448"/>
      <c r="H45" s="254">
        <v>4</v>
      </c>
      <c r="I45" s="255"/>
      <c r="J45" s="256">
        <v>1246.8333333333333</v>
      </c>
      <c r="K45" s="263"/>
      <c r="L45" s="258">
        <f t="shared" si="9"/>
        <v>3.208127255714477</v>
      </c>
      <c r="M45" s="266"/>
      <c r="N45" s="252" t="str">
        <f t="shared" si="10"/>
        <v> </v>
      </c>
      <c r="O45" s="265" t="str">
        <f t="shared" si="7"/>
        <v> </v>
      </c>
      <c r="P45" s="252" t="str">
        <f t="shared" si="11"/>
        <v> </v>
      </c>
      <c r="Q45" s="566">
        <f t="shared" si="5"/>
        <v>-2.3837249473880133</v>
      </c>
      <c r="R45" s="567">
        <f t="shared" si="6"/>
        <v>-0.7430269304754054</v>
      </c>
    </row>
    <row r="46" spans="1:18" ht="13.5" customHeight="1">
      <c r="A46" s="253" t="s">
        <v>218</v>
      </c>
      <c r="B46" s="254">
        <v>1</v>
      </c>
      <c r="C46" s="255"/>
      <c r="D46" s="249">
        <v>414.8333333333333</v>
      </c>
      <c r="E46" s="263"/>
      <c r="F46" s="447">
        <f t="shared" si="8"/>
        <v>2.4106066693451185</v>
      </c>
      <c r="G46" s="448"/>
      <c r="H46" s="254"/>
      <c r="I46" s="255"/>
      <c r="J46" s="256">
        <v>375.3333333333333</v>
      </c>
      <c r="K46" s="263"/>
      <c r="L46" s="258">
        <f>+H46*1000/J46</f>
        <v>0</v>
      </c>
      <c r="M46" s="266"/>
      <c r="N46" s="252" t="str">
        <f>IF(F46-L46&gt;20+OR(F46-L46&lt;20),"Ý"," ")</f>
        <v> </v>
      </c>
      <c r="O46" s="265" t="str">
        <f>IF(+D46-J46&gt;100,+D46-J46," ")</f>
        <v> </v>
      </c>
      <c r="P46" s="252" t="str">
        <f>IF(F46&gt;100,"&gt;100"," ")</f>
        <v> </v>
      </c>
      <c r="Q46" s="566">
        <f t="shared" si="5"/>
        <v>2.4106066693451185</v>
      </c>
      <c r="R46" s="567" t="e">
        <f t="shared" si="6"/>
        <v>#DIV/0!</v>
      </c>
    </row>
    <row r="47" spans="1:18" ht="13.5" customHeight="1">
      <c r="A47" s="253" t="s">
        <v>59</v>
      </c>
      <c r="B47" s="254">
        <v>5</v>
      </c>
      <c r="C47" s="255"/>
      <c r="D47" s="249">
        <v>1132.5</v>
      </c>
      <c r="E47" s="263"/>
      <c r="F47" s="447">
        <f t="shared" si="8"/>
        <v>4.415011037527594</v>
      </c>
      <c r="G47" s="448"/>
      <c r="H47" s="254">
        <v>9</v>
      </c>
      <c r="I47" s="255"/>
      <c r="J47" s="256">
        <v>973.1666666666667</v>
      </c>
      <c r="K47" s="263"/>
      <c r="L47" s="258">
        <f t="shared" si="9"/>
        <v>9.248158931323855</v>
      </c>
      <c r="M47" s="266"/>
      <c r="N47" s="252" t="str">
        <f t="shared" si="10"/>
        <v> </v>
      </c>
      <c r="O47" s="265">
        <f t="shared" si="7"/>
        <v>159.33333333333326</v>
      </c>
      <c r="P47" s="252" t="str">
        <f t="shared" si="11"/>
        <v> </v>
      </c>
      <c r="Q47" s="566">
        <f t="shared" si="5"/>
        <v>-4.833147893796261</v>
      </c>
      <c r="R47" s="567">
        <f t="shared" si="6"/>
        <v>-0.5226064917014144</v>
      </c>
    </row>
    <row r="48" spans="1:18" ht="13.5" customHeight="1">
      <c r="A48" s="253" t="s">
        <v>60</v>
      </c>
      <c r="B48" s="254">
        <v>6</v>
      </c>
      <c r="C48" s="255"/>
      <c r="D48" s="249">
        <v>247</v>
      </c>
      <c r="E48" s="263"/>
      <c r="F48" s="447">
        <f t="shared" si="8"/>
        <v>24.291497975708502</v>
      </c>
      <c r="G48" s="448"/>
      <c r="H48" s="254">
        <v>10</v>
      </c>
      <c r="I48" s="255"/>
      <c r="J48" s="256">
        <v>223.5</v>
      </c>
      <c r="K48" s="263"/>
      <c r="L48" s="258">
        <f t="shared" si="9"/>
        <v>44.742729306487696</v>
      </c>
      <c r="M48" s="266"/>
      <c r="N48" s="252" t="str">
        <f t="shared" si="10"/>
        <v> </v>
      </c>
      <c r="O48" s="265" t="str">
        <f t="shared" si="7"/>
        <v> </v>
      </c>
      <c r="P48" s="252" t="str">
        <f t="shared" si="11"/>
        <v> </v>
      </c>
      <c r="Q48" s="566">
        <f t="shared" si="5"/>
        <v>-20.451231330779194</v>
      </c>
      <c r="R48" s="567">
        <f t="shared" si="6"/>
        <v>-0.457085020242915</v>
      </c>
    </row>
    <row r="49" spans="1:18" ht="13.5" customHeight="1">
      <c r="A49" s="253" t="s">
        <v>61</v>
      </c>
      <c r="B49" s="254">
        <v>6</v>
      </c>
      <c r="C49" s="255"/>
      <c r="D49" s="249">
        <v>1073.1666666666665</v>
      </c>
      <c r="E49" s="263"/>
      <c r="F49" s="447">
        <f t="shared" si="8"/>
        <v>5.590930268675261</v>
      </c>
      <c r="G49" s="448"/>
      <c r="H49" s="254">
        <v>9</v>
      </c>
      <c r="I49" s="255"/>
      <c r="J49" s="256">
        <v>999</v>
      </c>
      <c r="K49" s="263"/>
      <c r="L49" s="258">
        <f t="shared" si="9"/>
        <v>9.00900900900901</v>
      </c>
      <c r="M49" s="266"/>
      <c r="N49" s="252" t="str">
        <f t="shared" si="10"/>
        <v> </v>
      </c>
      <c r="O49" s="265" t="str">
        <f t="shared" si="7"/>
        <v> </v>
      </c>
      <c r="P49" s="252" t="str">
        <f t="shared" si="11"/>
        <v> </v>
      </c>
      <c r="Q49" s="566">
        <f t="shared" si="5"/>
        <v>-3.4180787403337485</v>
      </c>
      <c r="R49" s="567">
        <f t="shared" si="6"/>
        <v>-0.3794067401770461</v>
      </c>
    </row>
    <row r="50" spans="1:18" ht="13.5" customHeight="1">
      <c r="A50" s="253" t="s">
        <v>62</v>
      </c>
      <c r="B50" s="254">
        <v>4</v>
      </c>
      <c r="C50" s="255"/>
      <c r="D50" s="249">
        <v>738</v>
      </c>
      <c r="E50" s="263"/>
      <c r="F50" s="447">
        <f t="shared" si="8"/>
        <v>5.420054200542006</v>
      </c>
      <c r="G50" s="448"/>
      <c r="H50" s="254">
        <v>1</v>
      </c>
      <c r="I50" s="255"/>
      <c r="J50" s="256">
        <v>655</v>
      </c>
      <c r="K50" s="263"/>
      <c r="L50" s="258">
        <f t="shared" si="9"/>
        <v>1.5267175572519085</v>
      </c>
      <c r="M50" s="266"/>
      <c r="N50" s="252" t="str">
        <f t="shared" si="10"/>
        <v> </v>
      </c>
      <c r="O50" s="265" t="str">
        <f t="shared" si="7"/>
        <v> </v>
      </c>
      <c r="P50" s="252" t="str">
        <f t="shared" si="11"/>
        <v> </v>
      </c>
      <c r="Q50" s="566">
        <f t="shared" si="5"/>
        <v>3.8933366432900973</v>
      </c>
      <c r="R50" s="567">
        <f t="shared" si="6"/>
        <v>2.5501355013550135</v>
      </c>
    </row>
    <row r="51" spans="1:18" ht="13.5" customHeight="1">
      <c r="A51" s="253" t="s">
        <v>63</v>
      </c>
      <c r="B51" s="254">
        <v>431</v>
      </c>
      <c r="C51" s="255"/>
      <c r="D51" s="249">
        <v>17637.333333333336</v>
      </c>
      <c r="E51" s="263"/>
      <c r="F51" s="447">
        <f t="shared" si="8"/>
        <v>24.43680072573329</v>
      </c>
      <c r="G51" s="448"/>
      <c r="H51" s="254">
        <v>364</v>
      </c>
      <c r="I51" s="255"/>
      <c r="J51" s="267">
        <v>16321.333333333332</v>
      </c>
      <c r="K51" s="263"/>
      <c r="L51" s="258">
        <f t="shared" si="9"/>
        <v>22.3020995016747</v>
      </c>
      <c r="M51" s="266"/>
      <c r="N51" s="252" t="str">
        <f t="shared" si="10"/>
        <v> </v>
      </c>
      <c r="O51" s="265">
        <f t="shared" si="7"/>
        <v>1316.0000000000036</v>
      </c>
      <c r="P51" s="252" t="str">
        <f t="shared" si="11"/>
        <v> </v>
      </c>
      <c r="Q51" s="566">
        <f t="shared" si="5"/>
        <v>2.1347012240585883</v>
      </c>
      <c r="R51" s="567">
        <f t="shared" si="6"/>
        <v>0.09571750067289808</v>
      </c>
    </row>
    <row r="52" spans="1:18" ht="13.5" customHeight="1">
      <c r="A52" s="253" t="s">
        <v>64</v>
      </c>
      <c r="B52" s="254">
        <v>124</v>
      </c>
      <c r="C52" s="255"/>
      <c r="D52" s="249">
        <v>7928.333333333333</v>
      </c>
      <c r="E52" s="263"/>
      <c r="F52" s="447">
        <f t="shared" si="8"/>
        <v>15.64010931259197</v>
      </c>
      <c r="G52" s="448"/>
      <c r="H52" s="254">
        <v>139</v>
      </c>
      <c r="I52" s="255"/>
      <c r="J52" s="267">
        <v>7794.5</v>
      </c>
      <c r="K52" s="263"/>
      <c r="L52" s="258">
        <f t="shared" si="9"/>
        <v>17.83308743344666</v>
      </c>
      <c r="M52" s="266"/>
      <c r="N52" s="252" t="str">
        <f t="shared" si="10"/>
        <v> </v>
      </c>
      <c r="O52" s="265">
        <f t="shared" si="7"/>
        <v>133.83333333333303</v>
      </c>
      <c r="P52" s="252" t="str">
        <f t="shared" si="11"/>
        <v> </v>
      </c>
      <c r="Q52" s="566">
        <f t="shared" si="5"/>
        <v>-2.19297812085469</v>
      </c>
      <c r="R52" s="567">
        <f t="shared" si="6"/>
        <v>-0.12297243138850278</v>
      </c>
    </row>
    <row r="53" spans="1:18" ht="13.5" customHeight="1">
      <c r="A53" s="253" t="s">
        <v>65</v>
      </c>
      <c r="B53" s="254">
        <v>46</v>
      </c>
      <c r="C53" s="255"/>
      <c r="D53" s="249">
        <v>11405.333333333334</v>
      </c>
      <c r="E53" s="263"/>
      <c r="F53" s="447">
        <f t="shared" si="8"/>
        <v>4.03320084171148</v>
      </c>
      <c r="G53" s="448"/>
      <c r="H53" s="254">
        <v>46</v>
      </c>
      <c r="I53" s="255"/>
      <c r="J53" s="267">
        <v>11282.5</v>
      </c>
      <c r="K53" s="263"/>
      <c r="L53" s="258">
        <f t="shared" si="9"/>
        <v>4.0771105694659875</v>
      </c>
      <c r="M53" s="266"/>
      <c r="N53" s="252" t="str">
        <f t="shared" si="10"/>
        <v> </v>
      </c>
      <c r="O53" s="265">
        <f t="shared" si="7"/>
        <v>122.83333333333394</v>
      </c>
      <c r="P53" s="252" t="str">
        <f t="shared" si="11"/>
        <v> </v>
      </c>
      <c r="Q53" s="566">
        <f t="shared" si="5"/>
        <v>-0.04390972775450752</v>
      </c>
      <c r="R53" s="567">
        <f t="shared" si="6"/>
        <v>-0.010769815291092</v>
      </c>
    </row>
    <row r="54" spans="1:18" ht="13.5" customHeight="1">
      <c r="A54" s="253" t="s">
        <v>66</v>
      </c>
      <c r="B54" s="254">
        <v>199</v>
      </c>
      <c r="C54" s="255"/>
      <c r="D54" s="249">
        <v>18046.833333333332</v>
      </c>
      <c r="E54" s="268"/>
      <c r="F54" s="447">
        <f t="shared" si="8"/>
        <v>11.026865285691859</v>
      </c>
      <c r="G54" s="448"/>
      <c r="H54" s="254">
        <v>185</v>
      </c>
      <c r="I54" s="255"/>
      <c r="J54" s="267">
        <v>17197.833333333332</v>
      </c>
      <c r="K54" s="263"/>
      <c r="L54" s="258">
        <f t="shared" si="9"/>
        <v>10.757169023229672</v>
      </c>
      <c r="M54" s="266"/>
      <c r="N54" s="252" t="str">
        <f t="shared" si="10"/>
        <v> </v>
      </c>
      <c r="O54" s="265">
        <f t="shared" si="7"/>
        <v>849</v>
      </c>
      <c r="P54" s="252" t="str">
        <f t="shared" si="11"/>
        <v> </v>
      </c>
      <c r="Q54" s="566">
        <f t="shared" si="5"/>
        <v>0.2696962624621868</v>
      </c>
      <c r="R54" s="567">
        <f t="shared" si="6"/>
        <v>0.025071304715932996</v>
      </c>
    </row>
    <row r="55" spans="1:18" ht="13.5" customHeight="1">
      <c r="A55" s="253" t="s">
        <v>67</v>
      </c>
      <c r="B55" s="254">
        <v>25</v>
      </c>
      <c r="C55" s="255"/>
      <c r="D55" s="249">
        <v>983.1666666666666</v>
      </c>
      <c r="E55" s="268"/>
      <c r="F55" s="447">
        <f t="shared" si="8"/>
        <v>25.42803865061875</v>
      </c>
      <c r="G55" s="448"/>
      <c r="H55" s="254">
        <v>26</v>
      </c>
      <c r="I55" s="255"/>
      <c r="J55" s="267">
        <v>923.1666666666667</v>
      </c>
      <c r="K55" s="263"/>
      <c r="L55" s="258">
        <f t="shared" si="9"/>
        <v>28.16392850695071</v>
      </c>
      <c r="M55" s="266"/>
      <c r="N55" s="252" t="str">
        <f t="shared" si="10"/>
        <v> </v>
      </c>
      <c r="O55" s="265" t="str">
        <f t="shared" si="7"/>
        <v> </v>
      </c>
      <c r="P55" s="252" t="str">
        <f t="shared" si="11"/>
        <v> </v>
      </c>
      <c r="Q55" s="566">
        <f t="shared" si="5"/>
        <v>-2.735889856331962</v>
      </c>
      <c r="R55" s="567">
        <f t="shared" si="6"/>
        <v>-0.09714162765527401</v>
      </c>
    </row>
    <row r="56" spans="1:18" ht="13.5" customHeight="1">
      <c r="A56" s="253" t="s">
        <v>68</v>
      </c>
      <c r="B56" s="254">
        <v>7</v>
      </c>
      <c r="C56" s="255"/>
      <c r="D56" s="249">
        <v>1887.6666666666667</v>
      </c>
      <c r="E56" s="268"/>
      <c r="F56" s="447">
        <f t="shared" si="8"/>
        <v>3.7082818294190356</v>
      </c>
      <c r="G56" s="448"/>
      <c r="H56" s="254">
        <v>9</v>
      </c>
      <c r="I56" s="255"/>
      <c r="J56" s="256">
        <v>1870</v>
      </c>
      <c r="K56" s="263"/>
      <c r="L56" s="258">
        <f t="shared" si="9"/>
        <v>4.81283422459893</v>
      </c>
      <c r="M56" s="266"/>
      <c r="N56" s="252" t="str">
        <f t="shared" si="10"/>
        <v> </v>
      </c>
      <c r="O56" s="265" t="str">
        <f t="shared" si="7"/>
        <v> </v>
      </c>
      <c r="P56" s="252" t="str">
        <f t="shared" si="11"/>
        <v> </v>
      </c>
      <c r="Q56" s="566">
        <f t="shared" si="5"/>
        <v>-1.1045523951798946</v>
      </c>
      <c r="R56" s="567">
        <f t="shared" si="6"/>
        <v>-0.22950144210960033</v>
      </c>
    </row>
    <row r="57" spans="1:18" ht="13.5" customHeight="1">
      <c r="A57" s="253" t="s">
        <v>69</v>
      </c>
      <c r="B57" s="254">
        <v>70</v>
      </c>
      <c r="C57" s="255"/>
      <c r="D57" s="249">
        <v>3528.333333333333</v>
      </c>
      <c r="E57" s="268"/>
      <c r="F57" s="447">
        <f t="shared" si="8"/>
        <v>19.839395370807747</v>
      </c>
      <c r="G57" s="448"/>
      <c r="H57" s="254">
        <v>60</v>
      </c>
      <c r="I57" s="255"/>
      <c r="J57" s="256">
        <v>3447.3333333333335</v>
      </c>
      <c r="K57" s="263"/>
      <c r="L57" s="258">
        <f t="shared" si="9"/>
        <v>17.404757300328757</v>
      </c>
      <c r="M57" s="266"/>
      <c r="N57" s="252" t="str">
        <f t="shared" si="10"/>
        <v> </v>
      </c>
      <c r="O57" s="265" t="str">
        <f t="shared" si="7"/>
        <v> </v>
      </c>
      <c r="P57" s="252" t="str">
        <f t="shared" si="11"/>
        <v> </v>
      </c>
      <c r="Q57" s="566">
        <f t="shared" si="5"/>
        <v>2.4346380704789894</v>
      </c>
      <c r="R57" s="567">
        <f t="shared" si="6"/>
        <v>0.13988348291607622</v>
      </c>
    </row>
    <row r="58" spans="1:18" ht="13.5" customHeight="1">
      <c r="A58" s="253" t="s">
        <v>70</v>
      </c>
      <c r="B58" s="254">
        <v>78</v>
      </c>
      <c r="C58" s="255"/>
      <c r="D58" s="249">
        <v>1823.6666666666665</v>
      </c>
      <c r="E58" s="268"/>
      <c r="F58" s="447">
        <f t="shared" si="8"/>
        <v>42.7709742277463</v>
      </c>
      <c r="G58" s="448"/>
      <c r="H58" s="254">
        <v>71</v>
      </c>
      <c r="I58" s="255"/>
      <c r="J58" s="267">
        <v>1715.6666666666667</v>
      </c>
      <c r="K58" s="263"/>
      <c r="L58" s="258">
        <f t="shared" si="9"/>
        <v>41.38333009520109</v>
      </c>
      <c r="M58" s="266"/>
      <c r="N58" s="252" t="str">
        <f t="shared" si="10"/>
        <v> </v>
      </c>
      <c r="O58" s="265">
        <f t="shared" si="7"/>
        <v>107.99999999999977</v>
      </c>
      <c r="P58" s="252" t="str">
        <f t="shared" si="11"/>
        <v> </v>
      </c>
      <c r="Q58" s="566">
        <f t="shared" si="5"/>
        <v>1.387644132545212</v>
      </c>
      <c r="R58" s="567">
        <f t="shared" si="6"/>
        <v>0.03353147582258309</v>
      </c>
    </row>
    <row r="59" spans="1:18" ht="13.5" customHeight="1">
      <c r="A59" s="253" t="s">
        <v>71</v>
      </c>
      <c r="B59" s="254"/>
      <c r="C59" s="255"/>
      <c r="D59" s="249">
        <v>344.8333333333333</v>
      </c>
      <c r="E59" s="268"/>
      <c r="F59" s="447">
        <f>+B59*1000/D59</f>
        <v>0</v>
      </c>
      <c r="G59" s="448"/>
      <c r="H59" s="254">
        <v>2</v>
      </c>
      <c r="I59" s="255"/>
      <c r="J59" s="267">
        <v>353.6666666666667</v>
      </c>
      <c r="K59" s="263"/>
      <c r="L59" s="258">
        <f>+H59*1000/J59</f>
        <v>5.655042412818096</v>
      </c>
      <c r="M59" s="266"/>
      <c r="N59" s="252" t="str">
        <f>IF(F59-L59&gt;20+OR(F59-L59&lt;20),"Ý"," ")</f>
        <v> </v>
      </c>
      <c r="O59" s="265" t="str">
        <f>IF(+D59-J59&gt;100,+D59-J59," ")</f>
        <v> </v>
      </c>
      <c r="P59" s="252" t="str">
        <f>IF(F59&gt;100,"&gt;100"," ")</f>
        <v> </v>
      </c>
      <c r="Q59" s="566">
        <f t="shared" si="5"/>
        <v>-5.655042412818096</v>
      </c>
      <c r="R59" s="567">
        <f t="shared" si="6"/>
        <v>-1</v>
      </c>
    </row>
    <row r="60" spans="1:18" ht="13.5" customHeight="1">
      <c r="A60" s="279" t="s">
        <v>208</v>
      </c>
      <c r="B60" s="280">
        <v>1</v>
      </c>
      <c r="C60" s="281"/>
      <c r="D60" s="282">
        <v>11.5</v>
      </c>
      <c r="E60" s="283"/>
      <c r="F60" s="449">
        <f t="shared" si="8"/>
        <v>86.95652173913044</v>
      </c>
      <c r="G60" s="450"/>
      <c r="H60" s="280">
        <v>2</v>
      </c>
      <c r="I60" s="281"/>
      <c r="J60" s="285">
        <v>8.833333333333334</v>
      </c>
      <c r="K60" s="286"/>
      <c r="L60" s="284">
        <f t="shared" si="9"/>
        <v>226.4150943396226</v>
      </c>
      <c r="M60" s="287"/>
      <c r="N60" s="252" t="str">
        <f t="shared" si="10"/>
        <v> </v>
      </c>
      <c r="O60" s="265" t="str">
        <f t="shared" si="7"/>
        <v> </v>
      </c>
      <c r="P60" s="252" t="str">
        <f t="shared" si="11"/>
        <v> </v>
      </c>
      <c r="Q60" s="566">
        <f t="shared" si="5"/>
        <v>-139.45857260049218</v>
      </c>
      <c r="R60" s="567">
        <f t="shared" si="6"/>
        <v>-0.6159420289855072</v>
      </c>
    </row>
    <row r="61" spans="1:13" ht="18" customHeight="1">
      <c r="A61" s="289" t="s">
        <v>178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>
        <f>SUM(K9:K60)</f>
        <v>0</v>
      </c>
      <c r="L61" s="200"/>
      <c r="M61" s="274" t="s">
        <v>179</v>
      </c>
    </row>
    <row r="62" spans="1:13" ht="12.75">
      <c r="A62" s="288" t="s">
        <v>180</v>
      </c>
      <c r="B62" s="20"/>
      <c r="C62" s="20"/>
      <c r="D62" s="275"/>
      <c r="E62" s="197"/>
      <c r="F62" s="200"/>
      <c r="G62" s="205"/>
      <c r="H62" s="20"/>
      <c r="I62" s="20"/>
      <c r="J62" s="269"/>
      <c r="K62" s="197"/>
      <c r="L62" s="200"/>
      <c r="M62" s="85" t="s">
        <v>221</v>
      </c>
    </row>
    <row r="63" spans="1:12" ht="12.75">
      <c r="A63" s="338" t="s">
        <v>233</v>
      </c>
      <c r="B63" s="20"/>
      <c r="C63" s="20"/>
      <c r="D63" s="20"/>
      <c r="E63" s="20"/>
      <c r="F63" s="20"/>
      <c r="G63" s="20"/>
      <c r="H63" s="20"/>
      <c r="I63" s="20"/>
      <c r="J63" s="269"/>
      <c r="K63" s="20"/>
      <c r="L63" s="276"/>
    </row>
    <row r="64" spans="1:12" ht="12.75">
      <c r="A64" s="338" t="s">
        <v>232</v>
      </c>
      <c r="B64" s="20"/>
      <c r="C64" s="20"/>
      <c r="D64" s="269"/>
      <c r="E64" s="20"/>
      <c r="F64" s="276"/>
      <c r="G64" s="276"/>
      <c r="H64" s="20"/>
      <c r="I64" s="20"/>
      <c r="J64" s="269"/>
      <c r="K64" s="20"/>
      <c r="L64" s="276"/>
    </row>
    <row r="65" spans="1:17" ht="15.75" customHeight="1">
      <c r="A65" s="84" t="s">
        <v>177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P65" s="269"/>
      <c r="Q65" s="270"/>
    </row>
    <row r="66" spans="1:12" ht="13.5">
      <c r="A66" s="84" t="s">
        <v>24</v>
      </c>
      <c r="B66" s="271"/>
      <c r="C66" s="197"/>
      <c r="D66" s="20"/>
      <c r="E66" s="272"/>
      <c r="F66" s="200"/>
      <c r="G66" s="273"/>
      <c r="H66" s="271"/>
      <c r="I66" s="197"/>
      <c r="J66" s="269"/>
      <c r="K66" s="272"/>
      <c r="L66" s="200"/>
    </row>
    <row r="67" spans="1:12" ht="13.5" customHeight="1">
      <c r="A67" s="20"/>
      <c r="B67" s="20"/>
      <c r="C67" s="20"/>
      <c r="E67" s="20"/>
      <c r="F67" s="276"/>
      <c r="G67" s="276"/>
      <c r="H67" s="20"/>
      <c r="I67" s="20"/>
      <c r="J67" s="269"/>
      <c r="K67" s="20"/>
      <c r="L67" s="276"/>
    </row>
    <row r="68" spans="1:12" ht="13.5" customHeight="1">
      <c r="A68" s="20"/>
      <c r="B68" s="20"/>
      <c r="C68" s="20"/>
      <c r="E68" s="20"/>
      <c r="F68" s="276"/>
      <c r="G68" s="276"/>
      <c r="I68" s="20"/>
      <c r="J68" s="269"/>
      <c r="K68" s="20"/>
      <c r="L68" s="276"/>
    </row>
    <row r="69" spans="1:12" ht="13.5" customHeight="1">
      <c r="A69" s="20"/>
      <c r="E69" s="20"/>
      <c r="F69" s="276"/>
      <c r="G69" s="276"/>
      <c r="J69" s="269"/>
      <c r="K69" s="20"/>
      <c r="L69" s="276"/>
    </row>
    <row r="70" ht="13.5" customHeight="1">
      <c r="L70" s="277"/>
    </row>
    <row r="71" ht="13.5" customHeight="1">
      <c r="L71" s="277"/>
    </row>
    <row r="72" spans="12:17" ht="13.5" customHeight="1">
      <c r="L72" s="277"/>
      <c r="Q72" s="270"/>
    </row>
    <row r="73" ht="13.5" customHeight="1">
      <c r="L73" s="277"/>
    </row>
    <row r="74" ht="13.5" customHeight="1">
      <c r="L74" s="277"/>
    </row>
    <row r="75" ht="13.5" customHeight="1">
      <c r="L75" s="277"/>
    </row>
    <row r="76" ht="13.5" customHeight="1">
      <c r="L76" s="277"/>
    </row>
    <row r="77" ht="13.5" customHeight="1">
      <c r="L77" s="277"/>
    </row>
    <row r="78" ht="13.5" customHeight="1">
      <c r="L78" s="277"/>
    </row>
    <row r="79" ht="13.5" customHeight="1">
      <c r="L79" s="277"/>
    </row>
    <row r="80" ht="13.5" customHeight="1">
      <c r="L80" s="277"/>
    </row>
    <row r="81" ht="13.5" customHeight="1">
      <c r="L81" s="277"/>
    </row>
    <row r="82" ht="13.5" customHeight="1">
      <c r="L82" s="277"/>
    </row>
    <row r="83" ht="12.75">
      <c r="L83" s="277"/>
    </row>
    <row r="84" ht="12.75">
      <c r="L84" s="277"/>
    </row>
    <row r="85" ht="12.75">
      <c r="L85" s="277"/>
    </row>
    <row r="86" ht="12.75">
      <c r="L86" s="277"/>
    </row>
    <row r="87" ht="12.75">
      <c r="L87" s="277"/>
    </row>
    <row r="88" ht="12.75">
      <c r="L88" s="277"/>
    </row>
    <row r="89" ht="12.75">
      <c r="L89" s="277"/>
    </row>
    <row r="90" ht="12.75">
      <c r="L90" s="277"/>
    </row>
    <row r="91" ht="12.75">
      <c r="L91" s="277"/>
    </row>
    <row r="92" ht="12.75">
      <c r="L92" s="277"/>
    </row>
    <row r="93" ht="12.75">
      <c r="L93" s="277"/>
    </row>
    <row r="94" spans="12:17" ht="12.75">
      <c r="L94" s="277"/>
      <c r="Q94" s="270"/>
    </row>
    <row r="95" ht="12.75">
      <c r="L95" s="277"/>
    </row>
    <row r="96" ht="12.75">
      <c r="L96" s="277"/>
    </row>
    <row r="97" ht="12.75">
      <c r="L97" s="277"/>
    </row>
    <row r="98" ht="12.75">
      <c r="L98" s="277"/>
    </row>
    <row r="99" ht="12.75">
      <c r="L99" s="277"/>
    </row>
    <row r="100" ht="12.75">
      <c r="L100" s="277"/>
    </row>
    <row r="104" ht="12.75">
      <c r="R104" s="270"/>
    </row>
    <row r="108" spans="18:21" ht="12.75">
      <c r="R108" s="278"/>
      <c r="S108" s="278"/>
      <c r="T108" s="278"/>
      <c r="U108" s="278"/>
    </row>
    <row r="109" ht="12.75">
      <c r="V109" s="278"/>
    </row>
    <row r="117" ht="12.75">
      <c r="Q117" s="270"/>
    </row>
    <row r="118" spans="17:21" ht="12.75">
      <c r="Q118" s="270"/>
      <c r="R118" s="270"/>
      <c r="S118" s="270"/>
      <c r="T118" s="270"/>
      <c r="U118" s="270"/>
    </row>
    <row r="119" ht="12.75">
      <c r="Q119" s="270"/>
    </row>
    <row r="120" ht="12.75">
      <c r="Q120" s="270"/>
    </row>
    <row r="121" ht="12.75">
      <c r="Q121" s="270"/>
    </row>
    <row r="122" ht="12.75">
      <c r="Q122" s="270"/>
    </row>
    <row r="123" ht="12.75">
      <c r="Q123" s="270"/>
    </row>
    <row r="124" ht="12.75">
      <c r="Q124" s="270"/>
    </row>
    <row r="130" ht="12.75">
      <c r="Q130" s="270"/>
    </row>
    <row r="131" ht="12.75">
      <c r="Q131" s="270"/>
    </row>
    <row r="132" ht="12.75">
      <c r="Q132" s="270"/>
    </row>
    <row r="133" ht="12.75">
      <c r="Q133" s="270"/>
    </row>
    <row r="139" ht="12.75">
      <c r="Q139" s="270"/>
    </row>
    <row r="389" ht="12.75">
      <c r="Q389" s="270"/>
    </row>
    <row r="390" ht="12.75">
      <c r="Q390" s="270"/>
    </row>
  </sheetData>
  <mergeCells count="4">
    <mergeCell ref="J8:K8"/>
    <mergeCell ref="D8:E8"/>
    <mergeCell ref="Q7:R7"/>
    <mergeCell ref="Q5:R5"/>
  </mergeCells>
  <printOptions horizontalCentered="1" verticalCentered="1"/>
  <pageMargins left="0.1968503937007874" right="0.1968503937007874" top="0.7874015748031497" bottom="0.3937007874015748" header="0.5118110236220472" footer="0.1968503937007874"/>
  <pageSetup fitToHeight="1" fitToWidth="1"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K25"/>
  <sheetViews>
    <sheetView showGridLines="0" zoomScale="75" zoomScaleNormal="75" workbookViewId="0" topLeftCell="A1">
      <selection activeCell="H25" sqref="A1:I25"/>
    </sheetView>
  </sheetViews>
  <sheetFormatPr defaultColWidth="11.421875" defaultRowHeight="12.75"/>
  <cols>
    <col min="1" max="1" width="30.57421875" style="0" customWidth="1"/>
    <col min="2" max="9" width="9.7109375" style="0" customWidth="1"/>
  </cols>
  <sheetData>
    <row r="1" spans="1:9" ht="18">
      <c r="A1" s="21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21" t="s">
        <v>1</v>
      </c>
      <c r="B2" s="2"/>
      <c r="C2" s="2"/>
      <c r="D2" s="2"/>
      <c r="E2" s="2"/>
      <c r="F2" s="2"/>
      <c r="G2" s="2"/>
      <c r="H2" s="2"/>
      <c r="I2" s="2"/>
    </row>
    <row r="3" spans="1:9" s="14" customFormat="1" ht="18">
      <c r="A3" s="418" t="s">
        <v>225</v>
      </c>
      <c r="B3" s="13"/>
      <c r="C3" s="13"/>
      <c r="D3" s="13"/>
      <c r="E3" s="13"/>
      <c r="F3" s="13"/>
      <c r="G3" s="13"/>
      <c r="H3" s="13"/>
      <c r="I3" s="13"/>
    </row>
    <row r="4" ht="13.5" thickBot="1"/>
    <row r="5" spans="1:9" ht="18.75" customHeight="1">
      <c r="A5" s="3" t="s">
        <v>2</v>
      </c>
      <c r="B5" s="4"/>
      <c r="C5" s="5"/>
      <c r="D5" s="4"/>
      <c r="E5" s="5"/>
      <c r="F5" s="4"/>
      <c r="G5" s="5"/>
      <c r="H5" s="4"/>
      <c r="I5" s="5"/>
    </row>
    <row r="6" spans="1:9" ht="18.75" customHeight="1" thickBot="1">
      <c r="A6" s="6" t="s">
        <v>3</v>
      </c>
      <c r="B6" s="114" t="s">
        <v>4</v>
      </c>
      <c r="C6" s="115"/>
      <c r="D6" s="114" t="s">
        <v>5</v>
      </c>
      <c r="E6" s="115"/>
      <c r="F6" s="114" t="s">
        <v>6</v>
      </c>
      <c r="G6" s="115"/>
      <c r="H6" s="114" t="s">
        <v>210</v>
      </c>
      <c r="I6" s="115"/>
    </row>
    <row r="7" spans="1:9" ht="18.75" customHeight="1">
      <c r="A7" s="110" t="s">
        <v>8</v>
      </c>
      <c r="B7" s="420">
        <v>2006</v>
      </c>
      <c r="C7" s="119">
        <v>2005</v>
      </c>
      <c r="D7" s="420">
        <v>2006</v>
      </c>
      <c r="E7" s="119">
        <v>2005</v>
      </c>
      <c r="F7" s="420">
        <v>2006</v>
      </c>
      <c r="G7" s="119">
        <v>2005</v>
      </c>
      <c r="H7" s="420">
        <v>2006</v>
      </c>
      <c r="I7" s="119">
        <v>2005</v>
      </c>
    </row>
    <row r="8" spans="1:11" ht="24.75" customHeight="1">
      <c r="A8" s="111" t="s">
        <v>9</v>
      </c>
      <c r="B8" s="421">
        <v>187</v>
      </c>
      <c r="C8" s="116">
        <v>218</v>
      </c>
      <c r="D8" s="421">
        <v>5</v>
      </c>
      <c r="E8" s="116">
        <v>8</v>
      </c>
      <c r="F8" s="421">
        <v>1</v>
      </c>
      <c r="G8" s="116">
        <v>2</v>
      </c>
      <c r="H8" s="421">
        <f aca="true" t="shared" si="0" ref="H8:I13">+B8+D8+F8</f>
        <v>193</v>
      </c>
      <c r="I8" s="116">
        <f t="shared" si="0"/>
        <v>228</v>
      </c>
      <c r="J8" s="16"/>
      <c r="K8" s="17"/>
    </row>
    <row r="9" spans="1:11" ht="24.75" customHeight="1">
      <c r="A9" s="111" t="s">
        <v>10</v>
      </c>
      <c r="B9" s="421">
        <v>2784</v>
      </c>
      <c r="C9" s="116">
        <v>2674</v>
      </c>
      <c r="D9" s="421">
        <v>31</v>
      </c>
      <c r="E9" s="116">
        <v>29</v>
      </c>
      <c r="F9" s="421">
        <v>2</v>
      </c>
      <c r="G9" s="116">
        <v>1</v>
      </c>
      <c r="H9" s="421">
        <f t="shared" si="0"/>
        <v>2817</v>
      </c>
      <c r="I9" s="116">
        <f t="shared" si="0"/>
        <v>2704</v>
      </c>
      <c r="J9" s="16"/>
      <c r="K9" s="17"/>
    </row>
    <row r="10" spans="1:11" ht="24.75" customHeight="1">
      <c r="A10" s="111" t="s">
        <v>11</v>
      </c>
      <c r="B10" s="421">
        <v>1572</v>
      </c>
      <c r="C10" s="116">
        <v>1546</v>
      </c>
      <c r="D10" s="421">
        <v>17</v>
      </c>
      <c r="E10" s="116">
        <v>17</v>
      </c>
      <c r="F10" s="421">
        <v>4</v>
      </c>
      <c r="G10" s="116">
        <v>1</v>
      </c>
      <c r="H10" s="421">
        <f t="shared" si="0"/>
        <v>1593</v>
      </c>
      <c r="I10" s="116">
        <f t="shared" si="0"/>
        <v>1564</v>
      </c>
      <c r="J10" s="16"/>
      <c r="K10" s="17"/>
    </row>
    <row r="11" spans="1:11" ht="24.75" customHeight="1">
      <c r="A11" s="112" t="s">
        <v>12</v>
      </c>
      <c r="B11" s="422">
        <v>2108</v>
      </c>
      <c r="C11" s="124">
        <v>2114</v>
      </c>
      <c r="D11" s="422">
        <v>12</v>
      </c>
      <c r="E11" s="124">
        <v>19</v>
      </c>
      <c r="F11" s="422">
        <v>4</v>
      </c>
      <c r="G11" s="124">
        <v>4</v>
      </c>
      <c r="H11" s="422">
        <f t="shared" si="0"/>
        <v>2124</v>
      </c>
      <c r="I11" s="124">
        <f t="shared" si="0"/>
        <v>2137</v>
      </c>
      <c r="J11" s="16"/>
      <c r="K11" s="17"/>
    </row>
    <row r="12" spans="1:11" ht="24.75" customHeight="1">
      <c r="A12" s="120" t="s">
        <v>148</v>
      </c>
      <c r="B12" s="423">
        <f aca="true" t="shared" si="1" ref="B12:G12">SUM(B8:B11)</f>
        <v>6651</v>
      </c>
      <c r="C12" s="121">
        <f t="shared" si="1"/>
        <v>6552</v>
      </c>
      <c r="D12" s="423">
        <f t="shared" si="1"/>
        <v>65</v>
      </c>
      <c r="E12" s="121">
        <f t="shared" si="1"/>
        <v>73</v>
      </c>
      <c r="F12" s="423">
        <f t="shared" si="1"/>
        <v>11</v>
      </c>
      <c r="G12" s="122">
        <f t="shared" si="1"/>
        <v>8</v>
      </c>
      <c r="H12" s="423">
        <f t="shared" si="0"/>
        <v>6727</v>
      </c>
      <c r="I12" s="122">
        <f t="shared" si="0"/>
        <v>6633</v>
      </c>
      <c r="J12" s="98"/>
      <c r="K12" s="17"/>
    </row>
    <row r="13" spans="1:9" s="98" customFormat="1" ht="21.75" customHeight="1">
      <c r="A13" s="123" t="s">
        <v>181</v>
      </c>
      <c r="B13" s="426">
        <v>594</v>
      </c>
      <c r="C13" s="425">
        <v>552</v>
      </c>
      <c r="D13" s="426">
        <v>7</v>
      </c>
      <c r="E13" s="425">
        <v>12</v>
      </c>
      <c r="F13" s="426">
        <v>2</v>
      </c>
      <c r="G13" s="451">
        <v>8</v>
      </c>
      <c r="H13" s="422">
        <f t="shared" si="0"/>
        <v>603</v>
      </c>
      <c r="I13" s="124">
        <f t="shared" si="0"/>
        <v>572</v>
      </c>
    </row>
    <row r="14" spans="1:9" s="98" customFormat="1" ht="21.75" customHeight="1" thickBot="1">
      <c r="A14" s="113" t="s">
        <v>119</v>
      </c>
      <c r="B14" s="424">
        <f aca="true" t="shared" si="2" ref="B14:I14">+B12+B13</f>
        <v>7245</v>
      </c>
      <c r="C14" s="117">
        <f t="shared" si="2"/>
        <v>7104</v>
      </c>
      <c r="D14" s="424">
        <f t="shared" si="2"/>
        <v>72</v>
      </c>
      <c r="E14" s="117">
        <f t="shared" si="2"/>
        <v>85</v>
      </c>
      <c r="F14" s="424">
        <f t="shared" si="2"/>
        <v>13</v>
      </c>
      <c r="G14" s="118">
        <f t="shared" si="2"/>
        <v>16</v>
      </c>
      <c r="H14" s="424">
        <f t="shared" si="2"/>
        <v>7330</v>
      </c>
      <c r="I14" s="118">
        <f t="shared" si="2"/>
        <v>7205</v>
      </c>
    </row>
    <row r="15" spans="1:9" s="293" customFormat="1" ht="18" customHeight="1">
      <c r="A15" s="356" t="s">
        <v>234</v>
      </c>
      <c r="B15" s="290"/>
      <c r="C15" s="291"/>
      <c r="D15" s="290"/>
      <c r="E15" s="291"/>
      <c r="F15" s="290"/>
      <c r="G15" s="292"/>
      <c r="H15" s="290"/>
      <c r="I15" s="292"/>
    </row>
    <row r="16" ht="15" customHeight="1">
      <c r="A16" s="7" t="s">
        <v>14</v>
      </c>
    </row>
    <row r="17" ht="12.75">
      <c r="I17" s="85" t="s">
        <v>221</v>
      </c>
    </row>
    <row r="18" spans="1:9" ht="12.75">
      <c r="A18" s="474" t="s">
        <v>238</v>
      </c>
      <c r="B18" s="573">
        <f>B12-C12</f>
        <v>99</v>
      </c>
      <c r="C18" s="574"/>
      <c r="D18" s="575">
        <f>D12-E12</f>
        <v>-8</v>
      </c>
      <c r="E18" s="575"/>
      <c r="F18" s="573">
        <f>F12-G12</f>
        <v>3</v>
      </c>
      <c r="G18" s="574"/>
      <c r="H18" s="575">
        <f>H12-I12</f>
        <v>94</v>
      </c>
      <c r="I18" s="574"/>
    </row>
    <row r="19" spans="1:9" ht="12.75">
      <c r="A19" s="475" t="s">
        <v>239</v>
      </c>
      <c r="B19" s="570">
        <f>(B12/C12)-1</f>
        <v>0.015109890109890056</v>
      </c>
      <c r="C19" s="571"/>
      <c r="D19" s="572">
        <f>(D12/E12)-1</f>
        <v>-0.1095890410958904</v>
      </c>
      <c r="E19" s="572"/>
      <c r="F19" s="570">
        <f>(F12/G12)-1</f>
        <v>0.375</v>
      </c>
      <c r="G19" s="571"/>
      <c r="H19" s="572">
        <f>(H12/I12)-1</f>
        <v>0.014171566410372316</v>
      </c>
      <c r="I19" s="571"/>
    </row>
    <row r="21" spans="1:9" ht="12.75">
      <c r="A21" s="474" t="s">
        <v>240</v>
      </c>
      <c r="B21" s="573">
        <f>B13-C13</f>
        <v>42</v>
      </c>
      <c r="C21" s="574"/>
      <c r="D21" s="575">
        <f>D13-E13</f>
        <v>-5</v>
      </c>
      <c r="E21" s="575"/>
      <c r="F21" s="573">
        <f>F13-G13</f>
        <v>-6</v>
      </c>
      <c r="G21" s="574"/>
      <c r="H21" s="575">
        <f>H13-I13</f>
        <v>31</v>
      </c>
      <c r="I21" s="574"/>
    </row>
    <row r="22" spans="1:9" ht="12.75">
      <c r="A22" s="475" t="s">
        <v>241</v>
      </c>
      <c r="B22" s="570">
        <f>(B13/C13)-1</f>
        <v>0.07608695652173902</v>
      </c>
      <c r="C22" s="571"/>
      <c r="D22" s="572">
        <f>(D13/E13)-1</f>
        <v>-0.41666666666666663</v>
      </c>
      <c r="E22" s="572"/>
      <c r="F22" s="570">
        <f>(F13/G13)-1</f>
        <v>-0.75</v>
      </c>
      <c r="G22" s="571"/>
      <c r="H22" s="572">
        <f>(H13/I13)-1</f>
        <v>0.054195804195804165</v>
      </c>
      <c r="I22" s="571"/>
    </row>
    <row r="24" spans="1:9" ht="12.75">
      <c r="A24" s="474" t="s">
        <v>242</v>
      </c>
      <c r="B24" s="573">
        <f>B14-C14</f>
        <v>141</v>
      </c>
      <c r="C24" s="574"/>
      <c r="D24" s="575">
        <f>D14-E14</f>
        <v>-13</v>
      </c>
      <c r="E24" s="575"/>
      <c r="F24" s="573">
        <f>F14-G14</f>
        <v>-3</v>
      </c>
      <c r="G24" s="574"/>
      <c r="H24" s="575">
        <f>H14-I14</f>
        <v>125</v>
      </c>
      <c r="I24" s="574"/>
    </row>
    <row r="25" spans="1:9" ht="12.75">
      <c r="A25" s="475" t="s">
        <v>243</v>
      </c>
      <c r="B25" s="570">
        <f>(B14/C14)-1</f>
        <v>0.019847972972973027</v>
      </c>
      <c r="C25" s="571"/>
      <c r="D25" s="572">
        <f>(D14/E14)-1</f>
        <v>-0.15294117647058825</v>
      </c>
      <c r="E25" s="572"/>
      <c r="F25" s="570">
        <f>(F14/G14)-1</f>
        <v>-0.1875</v>
      </c>
      <c r="G25" s="571"/>
      <c r="H25" s="572">
        <f>(H14/I14)-1</f>
        <v>0.017349063150589927</v>
      </c>
      <c r="I25" s="571"/>
    </row>
  </sheetData>
  <mergeCells count="24">
    <mergeCell ref="B18:C18"/>
    <mergeCell ref="D18:E18"/>
    <mergeCell ref="F18:G18"/>
    <mergeCell ref="H18:I18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4:C24"/>
    <mergeCell ref="D24:E24"/>
    <mergeCell ref="F24:G24"/>
    <mergeCell ref="H24:I24"/>
    <mergeCell ref="B25:C25"/>
    <mergeCell ref="D25:E25"/>
    <mergeCell ref="F25:G25"/>
    <mergeCell ref="H25:I2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&amp;L&amp;F&amp;C&amp;"Arial,Negrita"Instituto Navarro de Salud Laboral (INSL)&amp;R&amp;9AT-5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 transitionEvaluation="1" transitionEntry="1">
    <pageSetUpPr fitToPage="1"/>
  </sheetPr>
  <dimension ref="A1:AB77"/>
  <sheetViews>
    <sheetView showGridLines="0" zoomScale="75" zoomScaleNormal="75" workbookViewId="0" topLeftCell="A1">
      <selection activeCell="A1" sqref="A1:I1"/>
    </sheetView>
  </sheetViews>
  <sheetFormatPr defaultColWidth="13.00390625" defaultRowHeight="12.75"/>
  <cols>
    <col min="1" max="1" width="43.28125" style="153" customWidth="1"/>
    <col min="2" max="2" width="8.7109375" style="162" customWidth="1"/>
    <col min="3" max="3" width="2.7109375" style="153" customWidth="1"/>
    <col min="4" max="4" width="8.28125" style="162" customWidth="1"/>
    <col min="5" max="5" width="2.7109375" style="153" customWidth="1"/>
    <col min="6" max="6" width="8.28125" style="162" customWidth="1"/>
    <col min="7" max="7" width="2.7109375" style="153" customWidth="1"/>
    <col min="8" max="8" width="12.140625" style="162" customWidth="1"/>
    <col min="9" max="9" width="12.140625" style="153" customWidth="1"/>
    <col min="10" max="10" width="4.140625" style="153" customWidth="1"/>
    <col min="11" max="16384" width="13.00390625" style="153" customWidth="1"/>
  </cols>
  <sheetData>
    <row r="1" spans="1:10" s="142" customFormat="1" ht="18" customHeight="1">
      <c r="A1" s="585" t="s">
        <v>129</v>
      </c>
      <c r="B1" s="585"/>
      <c r="C1" s="585"/>
      <c r="D1" s="585"/>
      <c r="E1" s="585"/>
      <c r="F1" s="585"/>
      <c r="G1" s="585"/>
      <c r="H1" s="585"/>
      <c r="I1" s="585"/>
      <c r="J1" s="141"/>
    </row>
    <row r="2" spans="1:10" s="142" customFormat="1" ht="18" customHeight="1">
      <c r="A2" s="585" t="s">
        <v>130</v>
      </c>
      <c r="B2" s="585"/>
      <c r="C2" s="585"/>
      <c r="D2" s="585"/>
      <c r="E2" s="585"/>
      <c r="F2" s="585"/>
      <c r="G2" s="585"/>
      <c r="H2" s="585"/>
      <c r="I2" s="585"/>
      <c r="J2" s="141"/>
    </row>
    <row r="3" spans="1:10" s="142" customFormat="1" ht="18" customHeight="1">
      <c r="A3" s="586" t="s">
        <v>226</v>
      </c>
      <c r="B3" s="586"/>
      <c r="C3" s="586"/>
      <c r="D3" s="586"/>
      <c r="E3" s="586"/>
      <c r="F3" s="586"/>
      <c r="G3" s="586"/>
      <c r="H3" s="586"/>
      <c r="I3" s="586"/>
      <c r="J3" s="141"/>
    </row>
    <row r="4" spans="1:9" s="146" customFormat="1" ht="16.5" customHeight="1">
      <c r="A4" s="143"/>
      <c r="B4" s="144"/>
      <c r="C4" s="143"/>
      <c r="D4" s="144"/>
      <c r="E4" s="143"/>
      <c r="F4" s="144"/>
      <c r="G4" s="143"/>
      <c r="H4" s="144"/>
      <c r="I4" s="145"/>
    </row>
    <row r="5" spans="1:28" ht="24.75" customHeight="1">
      <c r="A5" s="147" t="s">
        <v>131</v>
      </c>
      <c r="B5" s="148" t="s">
        <v>132</v>
      </c>
      <c r="C5" s="149"/>
      <c r="D5" s="150"/>
      <c r="E5" s="151"/>
      <c r="F5" s="150"/>
      <c r="G5" s="152"/>
      <c r="H5" s="583" t="s">
        <v>133</v>
      </c>
      <c r="I5" s="584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28" ht="29.25" customHeight="1">
      <c r="A6" s="154"/>
      <c r="B6" s="155" t="s">
        <v>4</v>
      </c>
      <c r="C6" s="156"/>
      <c r="D6" s="155" t="s">
        <v>5</v>
      </c>
      <c r="E6" s="156"/>
      <c r="F6" s="155" t="s">
        <v>6</v>
      </c>
      <c r="G6" s="157"/>
      <c r="H6" s="452" t="s">
        <v>227</v>
      </c>
      <c r="I6" s="336" t="s">
        <v>228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s="162" customFormat="1" ht="21.75" customHeight="1">
      <c r="A7" s="158" t="s">
        <v>134</v>
      </c>
      <c r="B7" s="159">
        <v>29</v>
      </c>
      <c r="C7" s="160"/>
      <c r="D7" s="159">
        <v>1</v>
      </c>
      <c r="E7" s="160"/>
      <c r="F7" s="159">
        <v>0</v>
      </c>
      <c r="G7" s="160"/>
      <c r="H7" s="453">
        <f>SUM(B7:F7)</f>
        <v>30</v>
      </c>
      <c r="I7" s="354">
        <v>48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</row>
    <row r="8" spans="1:28" s="162" customFormat="1" ht="21.75" customHeight="1">
      <c r="A8" s="164" t="s">
        <v>135</v>
      </c>
      <c r="B8" s="165"/>
      <c r="C8" s="165"/>
      <c r="D8" s="165"/>
      <c r="E8" s="165"/>
      <c r="F8" s="165"/>
      <c r="G8" s="166"/>
      <c r="H8" s="454">
        <v>3672</v>
      </c>
      <c r="I8" s="355">
        <v>3627</v>
      </c>
      <c r="J8" s="161"/>
      <c r="K8" s="16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s="162" customFormat="1" ht="21.75" customHeight="1">
      <c r="A9" s="167" t="s">
        <v>136</v>
      </c>
      <c r="B9" s="168"/>
      <c r="C9" s="169"/>
      <c r="D9" s="168"/>
      <c r="E9" s="169"/>
      <c r="F9" s="168"/>
      <c r="G9" s="170"/>
      <c r="H9" s="455">
        <f>+H7*1000/$H$8</f>
        <v>8.169934640522875</v>
      </c>
      <c r="I9" s="335">
        <f>+I7*1000/$I$8</f>
        <v>13.234077750206783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</row>
    <row r="10" spans="1:28" ht="18" customHeight="1">
      <c r="A10" s="171" t="s">
        <v>146</v>
      </c>
      <c r="B10" s="161"/>
      <c r="C10" s="142"/>
      <c r="D10" s="161"/>
      <c r="E10" s="142"/>
      <c r="F10" s="161"/>
      <c r="G10" s="142"/>
      <c r="H10" s="161"/>
      <c r="I10" s="17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ht="15" customHeight="1">
      <c r="A11" s="171" t="s">
        <v>138</v>
      </c>
      <c r="B11" s="161"/>
      <c r="C11" s="161"/>
      <c r="D11" s="161"/>
      <c r="E11" s="161"/>
      <c r="F11" s="161"/>
      <c r="G11" s="161"/>
      <c r="H11" s="161"/>
      <c r="I11" s="161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spans="1:28" ht="15" customHeight="1">
      <c r="A12" s="79" t="s">
        <v>14</v>
      </c>
      <c r="B12" s="161"/>
      <c r="C12" s="142"/>
      <c r="D12" s="161"/>
      <c r="E12" s="142"/>
      <c r="F12" s="161"/>
      <c r="G12" s="142"/>
      <c r="H12" s="161"/>
      <c r="I12" s="456" t="s">
        <v>137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ht="18">
      <c r="A13" s="142"/>
      <c r="B13" s="161"/>
      <c r="C13" s="142"/>
      <c r="D13" s="161"/>
      <c r="E13" s="142"/>
      <c r="F13" s="161"/>
      <c r="G13" s="142"/>
      <c r="H13" s="161"/>
      <c r="I13" s="85" t="s">
        <v>221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</row>
    <row r="14" spans="1:28" ht="18">
      <c r="A14" s="142"/>
      <c r="B14" s="161"/>
      <c r="C14" s="142"/>
      <c r="D14" s="161"/>
      <c r="E14" s="142"/>
      <c r="F14" s="161"/>
      <c r="G14" s="142"/>
      <c r="H14" s="161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</row>
    <row r="15" spans="1:28" ht="18">
      <c r="A15" s="142"/>
      <c r="B15" s="161"/>
      <c r="C15" s="142"/>
      <c r="D15" s="161"/>
      <c r="E15" s="142"/>
      <c r="F15" s="161"/>
      <c r="G15" s="142"/>
      <c r="H15" s="161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</row>
    <row r="16" spans="1:28" ht="18">
      <c r="A16" s="142"/>
      <c r="B16" s="161"/>
      <c r="C16" s="142"/>
      <c r="D16" s="161"/>
      <c r="E16" s="142"/>
      <c r="F16" s="161"/>
      <c r="G16" s="142"/>
      <c r="H16" s="16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</row>
    <row r="17" spans="1:28" ht="18">
      <c r="A17" s="142"/>
      <c r="B17" s="161"/>
      <c r="C17" s="142"/>
      <c r="D17" s="161"/>
      <c r="E17" s="142"/>
      <c r="F17" s="161"/>
      <c r="G17" s="142"/>
      <c r="H17" s="16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</row>
    <row r="18" spans="1:28" ht="18">
      <c r="A18" s="142"/>
      <c r="B18" s="161"/>
      <c r="C18" s="142"/>
      <c r="D18" s="161"/>
      <c r="E18" s="142"/>
      <c r="F18" s="161"/>
      <c r="G18" s="142"/>
      <c r="H18" s="161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8" ht="18">
      <c r="A19" s="142"/>
      <c r="B19" s="161"/>
      <c r="C19" s="142"/>
      <c r="D19" s="161"/>
      <c r="E19" s="142"/>
      <c r="F19" s="161"/>
      <c r="G19" s="142"/>
      <c r="H19" s="161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</row>
    <row r="20" spans="1:28" ht="18">
      <c r="A20" s="142"/>
      <c r="B20" s="161"/>
      <c r="C20" s="142"/>
      <c r="D20" s="161"/>
      <c r="E20" s="142"/>
      <c r="F20" s="161"/>
      <c r="G20" s="142"/>
      <c r="H20" s="161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28" ht="18">
      <c r="A21" s="142"/>
      <c r="B21" s="161"/>
      <c r="C21" s="142"/>
      <c r="D21" s="161"/>
      <c r="E21" s="142"/>
      <c r="F21" s="161"/>
      <c r="G21" s="142"/>
      <c r="H21" s="161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1:28" ht="18">
      <c r="A22" s="142"/>
      <c r="B22" s="161"/>
      <c r="C22" s="142"/>
      <c r="D22" s="161"/>
      <c r="E22" s="142"/>
      <c r="F22" s="161"/>
      <c r="G22" s="142"/>
      <c r="H22" s="161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8">
      <c r="A23" s="142"/>
      <c r="B23" s="161"/>
      <c r="C23" s="142"/>
      <c r="D23" s="161"/>
      <c r="E23" s="142"/>
      <c r="F23" s="161"/>
      <c r="G23" s="142"/>
      <c r="H23" s="161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8">
      <c r="A24" s="142"/>
      <c r="B24" s="161"/>
      <c r="C24" s="142"/>
      <c r="D24" s="161"/>
      <c r="E24" s="142"/>
      <c r="F24" s="161"/>
      <c r="G24" s="142"/>
      <c r="H24" s="161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8">
      <c r="A25" s="142"/>
      <c r="B25" s="161"/>
      <c r="C25" s="142"/>
      <c r="D25" s="161"/>
      <c r="E25" s="142"/>
      <c r="F25" s="161"/>
      <c r="G25" s="142"/>
      <c r="H25" s="161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8">
      <c r="A26" s="142"/>
      <c r="B26" s="161"/>
      <c r="C26" s="142"/>
      <c r="D26" s="161"/>
      <c r="E26" s="142"/>
      <c r="F26" s="161"/>
      <c r="G26" s="142"/>
      <c r="H26" s="161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1:28" ht="18">
      <c r="A27" s="142"/>
      <c r="B27" s="161"/>
      <c r="C27" s="142"/>
      <c r="D27" s="161"/>
      <c r="E27" s="142"/>
      <c r="F27" s="161"/>
      <c r="G27" s="142"/>
      <c r="H27" s="161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8">
      <c r="A28" s="142"/>
      <c r="B28" s="161"/>
      <c r="C28" s="142"/>
      <c r="D28" s="161"/>
      <c r="E28" s="142"/>
      <c r="F28" s="161"/>
      <c r="G28" s="142"/>
      <c r="H28" s="161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28" ht="18">
      <c r="A29" s="142"/>
      <c r="B29" s="161"/>
      <c r="C29" s="142"/>
      <c r="D29" s="161"/>
      <c r="E29" s="142"/>
      <c r="F29" s="161"/>
      <c r="G29" s="142"/>
      <c r="H29" s="161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28" ht="18">
      <c r="A30" s="142"/>
      <c r="B30" s="161"/>
      <c r="C30" s="142"/>
      <c r="D30" s="161"/>
      <c r="E30" s="142"/>
      <c r="F30" s="161"/>
      <c r="G30" s="142"/>
      <c r="H30" s="16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8">
      <c r="A31" s="142"/>
      <c r="B31" s="161"/>
      <c r="C31" s="142"/>
      <c r="D31" s="161"/>
      <c r="E31" s="142"/>
      <c r="F31" s="161"/>
      <c r="G31" s="142"/>
      <c r="H31" s="161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28" ht="18">
      <c r="A32" s="142"/>
      <c r="B32" s="161"/>
      <c r="C32" s="142"/>
      <c r="D32" s="161"/>
      <c r="E32" s="142"/>
      <c r="F32" s="161"/>
      <c r="G32" s="142"/>
      <c r="H32" s="16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</row>
    <row r="33" spans="1:28" ht="18">
      <c r="A33" s="142"/>
      <c r="B33" s="161"/>
      <c r="C33" s="142"/>
      <c r="D33" s="161"/>
      <c r="E33" s="142"/>
      <c r="F33" s="161"/>
      <c r="G33" s="142"/>
      <c r="H33" s="161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</row>
    <row r="34" spans="1:28" ht="18">
      <c r="A34" s="142"/>
      <c r="B34" s="161"/>
      <c r="C34" s="142"/>
      <c r="D34" s="161"/>
      <c r="E34" s="142"/>
      <c r="F34" s="161"/>
      <c r="G34" s="142"/>
      <c r="H34" s="16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</row>
    <row r="35" spans="1:28" ht="18">
      <c r="A35" s="142"/>
      <c r="B35" s="161"/>
      <c r="C35" s="142"/>
      <c r="D35" s="161"/>
      <c r="E35" s="142"/>
      <c r="F35" s="161"/>
      <c r="G35" s="142"/>
      <c r="H35" s="16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</row>
    <row r="36" spans="1:28" ht="18">
      <c r="A36" s="142"/>
      <c r="B36" s="161"/>
      <c r="C36" s="142"/>
      <c r="D36" s="161"/>
      <c r="E36" s="142"/>
      <c r="F36" s="161"/>
      <c r="G36" s="142"/>
      <c r="H36" s="161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</row>
    <row r="37" spans="1:28" ht="18">
      <c r="A37" s="142"/>
      <c r="B37" s="161"/>
      <c r="C37" s="142"/>
      <c r="D37" s="161"/>
      <c r="E37" s="142"/>
      <c r="F37" s="161"/>
      <c r="G37" s="142"/>
      <c r="H37" s="16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</row>
    <row r="38" spans="1:28" ht="18">
      <c r="A38" s="142"/>
      <c r="B38" s="161"/>
      <c r="C38" s="142"/>
      <c r="D38" s="161"/>
      <c r="E38" s="142"/>
      <c r="F38" s="161"/>
      <c r="G38" s="142"/>
      <c r="H38" s="161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</row>
    <row r="39" spans="1:28" ht="18">
      <c r="A39" s="142"/>
      <c r="B39" s="161"/>
      <c r="C39" s="142"/>
      <c r="D39" s="161"/>
      <c r="E39" s="142"/>
      <c r="F39" s="161"/>
      <c r="G39" s="142"/>
      <c r="H39" s="161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28" ht="18">
      <c r="A40" s="142"/>
      <c r="B40" s="161"/>
      <c r="C40" s="142"/>
      <c r="D40" s="161"/>
      <c r="E40" s="142"/>
      <c r="F40" s="161"/>
      <c r="G40" s="142"/>
      <c r="H40" s="161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28" ht="18">
      <c r="A41" s="142"/>
      <c r="B41" s="161"/>
      <c r="C41" s="142"/>
      <c r="D41" s="161"/>
      <c r="E41" s="142"/>
      <c r="F41" s="161"/>
      <c r="G41" s="142"/>
      <c r="H41" s="16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28" ht="18">
      <c r="A42" s="142"/>
      <c r="B42" s="161"/>
      <c r="C42" s="142"/>
      <c r="D42" s="161"/>
      <c r="E42" s="142"/>
      <c r="F42" s="161"/>
      <c r="G42" s="142"/>
      <c r="H42" s="161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</row>
    <row r="43" spans="1:28" ht="18">
      <c r="A43" s="142"/>
      <c r="B43" s="161"/>
      <c r="C43" s="142"/>
      <c r="D43" s="161"/>
      <c r="E43" s="142"/>
      <c r="F43" s="161"/>
      <c r="G43" s="142"/>
      <c r="H43" s="161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28" ht="18">
      <c r="A44" s="142"/>
      <c r="B44" s="161"/>
      <c r="C44" s="142"/>
      <c r="D44" s="161"/>
      <c r="E44" s="142"/>
      <c r="F44" s="161"/>
      <c r="G44" s="142"/>
      <c r="H44" s="161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</row>
    <row r="45" spans="1:28" ht="18">
      <c r="A45" s="142"/>
      <c r="B45" s="161"/>
      <c r="C45" s="142"/>
      <c r="D45" s="161"/>
      <c r="E45" s="142"/>
      <c r="F45" s="161"/>
      <c r="G45" s="142"/>
      <c r="H45" s="161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28" ht="18">
      <c r="A46" s="142"/>
      <c r="B46" s="161"/>
      <c r="C46" s="142"/>
      <c r="D46" s="161"/>
      <c r="E46" s="142"/>
      <c r="F46" s="161"/>
      <c r="G46" s="142"/>
      <c r="H46" s="161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</row>
    <row r="47" spans="1:28" ht="18">
      <c r="A47" s="142"/>
      <c r="B47" s="161"/>
      <c r="C47" s="142"/>
      <c r="D47" s="161"/>
      <c r="E47" s="142"/>
      <c r="F47" s="161"/>
      <c r="G47" s="142"/>
      <c r="H47" s="161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</row>
    <row r="48" spans="1:28" ht="18">
      <c r="A48" s="142"/>
      <c r="B48" s="161"/>
      <c r="C48" s="142"/>
      <c r="D48" s="161"/>
      <c r="E48" s="142"/>
      <c r="F48" s="161"/>
      <c r="G48" s="142"/>
      <c r="H48" s="161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</row>
    <row r="49" spans="1:28" ht="18">
      <c r="A49" s="142"/>
      <c r="B49" s="161"/>
      <c r="C49" s="142"/>
      <c r="D49" s="161"/>
      <c r="E49" s="142"/>
      <c r="F49" s="161"/>
      <c r="G49" s="142"/>
      <c r="H49" s="161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</row>
    <row r="50" spans="1:28" ht="18">
      <c r="A50" s="142"/>
      <c r="B50" s="161"/>
      <c r="C50" s="142"/>
      <c r="D50" s="161"/>
      <c r="E50" s="142"/>
      <c r="F50" s="161"/>
      <c r="G50" s="142"/>
      <c r="H50" s="161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</row>
    <row r="51" spans="1:28" ht="18">
      <c r="A51" s="142"/>
      <c r="B51" s="161"/>
      <c r="C51" s="142"/>
      <c r="D51" s="161"/>
      <c r="E51" s="142"/>
      <c r="F51" s="161"/>
      <c r="G51" s="142"/>
      <c r="H51" s="16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</row>
    <row r="52" spans="1:28" ht="18">
      <c r="A52" s="142"/>
      <c r="B52" s="161"/>
      <c r="C52" s="142"/>
      <c r="D52" s="161"/>
      <c r="E52" s="142"/>
      <c r="F52" s="161"/>
      <c r="G52" s="142"/>
      <c r="H52" s="161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1:28" ht="18">
      <c r="A53" s="142"/>
      <c r="B53" s="161"/>
      <c r="C53" s="142"/>
      <c r="D53" s="161"/>
      <c r="E53" s="142"/>
      <c r="F53" s="161"/>
      <c r="G53" s="142"/>
      <c r="H53" s="161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28" ht="18">
      <c r="A54" s="142"/>
      <c r="B54" s="161"/>
      <c r="C54" s="142"/>
      <c r="D54" s="161"/>
      <c r="E54" s="142"/>
      <c r="F54" s="161"/>
      <c r="G54" s="142"/>
      <c r="H54" s="161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</row>
    <row r="55" spans="1:28" ht="18">
      <c r="A55" s="142"/>
      <c r="B55" s="161"/>
      <c r="C55" s="142"/>
      <c r="D55" s="161"/>
      <c r="E55" s="142"/>
      <c r="F55" s="161"/>
      <c r="G55" s="142"/>
      <c r="H55" s="161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</row>
    <row r="56" spans="1:28" ht="18">
      <c r="A56" s="142"/>
      <c r="B56" s="161"/>
      <c r="C56" s="142"/>
      <c r="D56" s="161"/>
      <c r="E56" s="142"/>
      <c r="F56" s="161"/>
      <c r="G56" s="142"/>
      <c r="H56" s="161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</row>
    <row r="57" spans="1:28" ht="18">
      <c r="A57" s="142"/>
      <c r="B57" s="161"/>
      <c r="C57" s="142"/>
      <c r="D57" s="161"/>
      <c r="E57" s="142"/>
      <c r="F57" s="161"/>
      <c r="G57" s="142"/>
      <c r="H57" s="161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</row>
    <row r="58" spans="1:28" ht="18">
      <c r="A58" s="142"/>
      <c r="B58" s="161"/>
      <c r="C58" s="142"/>
      <c r="D58" s="161"/>
      <c r="E58" s="142"/>
      <c r="F58" s="161"/>
      <c r="G58" s="142"/>
      <c r="H58" s="161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</row>
    <row r="59" spans="1:28" ht="18">
      <c r="A59" s="142"/>
      <c r="B59" s="161"/>
      <c r="C59" s="142"/>
      <c r="D59" s="161"/>
      <c r="E59" s="142"/>
      <c r="F59" s="161"/>
      <c r="G59" s="142"/>
      <c r="H59" s="161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</row>
    <row r="60" spans="1:28" ht="18">
      <c r="A60" s="142"/>
      <c r="B60" s="161"/>
      <c r="C60" s="142"/>
      <c r="D60" s="161"/>
      <c r="E60" s="142"/>
      <c r="F60" s="161"/>
      <c r="G60" s="142"/>
      <c r="H60" s="161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</row>
    <row r="61" spans="1:28" ht="18">
      <c r="A61" s="142"/>
      <c r="B61" s="161"/>
      <c r="C61" s="142"/>
      <c r="D61" s="161"/>
      <c r="E61" s="142"/>
      <c r="F61" s="161"/>
      <c r="G61" s="142"/>
      <c r="H61" s="16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</row>
    <row r="62" spans="1:28" ht="18">
      <c r="A62" s="142"/>
      <c r="B62" s="161"/>
      <c r="C62" s="142"/>
      <c r="D62" s="161"/>
      <c r="E62" s="142"/>
      <c r="F62" s="161"/>
      <c r="G62" s="142"/>
      <c r="H62" s="161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</row>
    <row r="63" spans="1:28" ht="18">
      <c r="A63" s="142"/>
      <c r="B63" s="161"/>
      <c r="C63" s="142"/>
      <c r="D63" s="161"/>
      <c r="E63" s="142"/>
      <c r="F63" s="161"/>
      <c r="G63" s="142"/>
      <c r="H63" s="161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</row>
    <row r="64" spans="1:28" ht="18">
      <c r="A64" s="142"/>
      <c r="B64" s="161"/>
      <c r="C64" s="142"/>
      <c r="D64" s="161"/>
      <c r="E64" s="142"/>
      <c r="F64" s="161"/>
      <c r="G64" s="142"/>
      <c r="H64" s="161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</row>
    <row r="65" spans="1:28" ht="18">
      <c r="A65" s="142"/>
      <c r="B65" s="161"/>
      <c r="C65" s="142"/>
      <c r="D65" s="161"/>
      <c r="E65" s="142"/>
      <c r="F65" s="161"/>
      <c r="G65" s="142"/>
      <c r="H65" s="161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</row>
    <row r="66" spans="1:28" ht="18">
      <c r="A66" s="142"/>
      <c r="B66" s="161"/>
      <c r="C66" s="142"/>
      <c r="D66" s="161"/>
      <c r="E66" s="142"/>
      <c r="F66" s="161"/>
      <c r="G66" s="142"/>
      <c r="H66" s="161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</row>
    <row r="67" spans="1:28" ht="18">
      <c r="A67" s="142"/>
      <c r="B67" s="161"/>
      <c r="C67" s="142"/>
      <c r="D67" s="161"/>
      <c r="E67" s="142"/>
      <c r="F67" s="161"/>
      <c r="G67" s="142"/>
      <c r="H67" s="161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</row>
    <row r="68" spans="1:28" ht="18">
      <c r="A68" s="142"/>
      <c r="B68" s="161"/>
      <c r="C68" s="142"/>
      <c r="D68" s="161"/>
      <c r="E68" s="142"/>
      <c r="F68" s="161"/>
      <c r="G68" s="142"/>
      <c r="H68" s="161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</row>
    <row r="69" spans="1:28" ht="18">
      <c r="A69" s="142"/>
      <c r="B69" s="161"/>
      <c r="C69" s="142"/>
      <c r="D69" s="161"/>
      <c r="E69" s="142"/>
      <c r="F69" s="161"/>
      <c r="G69" s="142"/>
      <c r="H69" s="161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</row>
    <row r="70" spans="1:28" ht="18">
      <c r="A70" s="142"/>
      <c r="B70" s="161"/>
      <c r="C70" s="142"/>
      <c r="D70" s="161"/>
      <c r="E70" s="142"/>
      <c r="F70" s="161"/>
      <c r="G70" s="142"/>
      <c r="H70" s="161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28" ht="18">
      <c r="A71" s="142"/>
      <c r="B71" s="161"/>
      <c r="C71" s="142"/>
      <c r="D71" s="161"/>
      <c r="E71" s="142"/>
      <c r="F71" s="161"/>
      <c r="G71" s="142"/>
      <c r="H71" s="161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28" ht="18">
      <c r="A72" s="142"/>
      <c r="B72" s="161"/>
      <c r="C72" s="142"/>
      <c r="D72" s="161"/>
      <c r="E72" s="142"/>
      <c r="F72" s="161"/>
      <c r="G72" s="142"/>
      <c r="H72" s="161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</row>
    <row r="73" spans="1:28" ht="18">
      <c r="A73" s="142"/>
      <c r="B73" s="161"/>
      <c r="C73" s="142"/>
      <c r="D73" s="161"/>
      <c r="E73" s="142"/>
      <c r="F73" s="161"/>
      <c r="G73" s="142"/>
      <c r="H73" s="161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</row>
    <row r="74" spans="1:28" ht="18">
      <c r="A74" s="142"/>
      <c r="B74" s="161"/>
      <c r="C74" s="142"/>
      <c r="D74" s="161"/>
      <c r="E74" s="142"/>
      <c r="F74" s="161"/>
      <c r="G74" s="142"/>
      <c r="H74" s="161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</row>
    <row r="75" spans="1:28" ht="18">
      <c r="A75" s="142"/>
      <c r="B75" s="161"/>
      <c r="C75" s="142"/>
      <c r="D75" s="161"/>
      <c r="E75" s="142"/>
      <c r="F75" s="161"/>
      <c r="G75" s="142"/>
      <c r="H75" s="161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</row>
    <row r="76" spans="1:28" ht="18">
      <c r="A76" s="142"/>
      <c r="B76" s="161"/>
      <c r="C76" s="142"/>
      <c r="D76" s="161"/>
      <c r="E76" s="142"/>
      <c r="F76" s="161"/>
      <c r="G76" s="142"/>
      <c r="H76" s="161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</row>
    <row r="77" spans="1:28" ht="18">
      <c r="A77" s="142"/>
      <c r="B77" s="161"/>
      <c r="C77" s="142"/>
      <c r="D77" s="161"/>
      <c r="E77" s="142"/>
      <c r="F77" s="161"/>
      <c r="G77" s="142"/>
      <c r="H77" s="161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</row>
  </sheetData>
  <mergeCells count="4">
    <mergeCell ref="H5:I5"/>
    <mergeCell ref="A1:I1"/>
    <mergeCell ref="A2:I2"/>
    <mergeCell ref="A3:I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L16"/>
  <sheetViews>
    <sheetView showGridLines="0" zoomScale="75" zoomScaleNormal="75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8" sqref="P8"/>
    </sheetView>
  </sheetViews>
  <sheetFormatPr defaultColWidth="11.421875" defaultRowHeight="12.75"/>
  <cols>
    <col min="1" max="1" width="14.7109375" style="30" customWidth="1"/>
    <col min="2" max="11" width="6.7109375" style="30" customWidth="1"/>
    <col min="12" max="13" width="6.7109375" style="30" hidden="1" customWidth="1"/>
    <col min="14" max="15" width="7.140625" style="30" customWidth="1"/>
    <col min="16" max="16" width="7.00390625" style="30" customWidth="1"/>
    <col min="17" max="21" width="6.7109375" style="30" customWidth="1"/>
    <col min="22" max="25" width="6.7109375" style="30" hidden="1" customWidth="1"/>
    <col min="26" max="27" width="7.7109375" style="30" customWidth="1"/>
    <col min="28" max="16384" width="11.57421875" style="30" customWidth="1"/>
  </cols>
  <sheetData>
    <row r="1" spans="1:27" s="192" customFormat="1" ht="18">
      <c r="A1" s="589" t="s">
        <v>125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</row>
    <row r="2" spans="1:27" ht="18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417" customFormat="1" ht="24" customHeight="1">
      <c r="A3" s="416" t="s">
        <v>235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ht="7.5" customHeight="1" thickBot="1"/>
    <row r="5" spans="1:27" ht="25.5" customHeight="1" thickBot="1">
      <c r="A5" s="27"/>
      <c r="B5" s="88" t="s">
        <v>73</v>
      </c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28"/>
      <c r="AA5" s="29"/>
    </row>
    <row r="6" spans="1:27" ht="16.5" hidden="1" thickBot="1">
      <c r="A6" s="295"/>
      <c r="B6" s="31"/>
      <c r="C6" s="32" t="s">
        <v>74</v>
      </c>
      <c r="D6" s="33"/>
      <c r="E6" s="34" t="s">
        <v>75</v>
      </c>
      <c r="F6" s="33"/>
      <c r="G6" s="34" t="s">
        <v>76</v>
      </c>
      <c r="H6" s="33"/>
      <c r="I6" s="34" t="s">
        <v>77</v>
      </c>
      <c r="J6" s="35" t="s">
        <v>78</v>
      </c>
      <c r="K6" s="36"/>
      <c r="L6" s="35" t="s">
        <v>79</v>
      </c>
      <c r="M6" s="36"/>
      <c r="N6" s="35" t="s">
        <v>80</v>
      </c>
      <c r="O6" s="36"/>
      <c r="P6" s="35" t="s">
        <v>81</v>
      </c>
      <c r="Q6" s="36"/>
      <c r="R6" s="35" t="s">
        <v>82</v>
      </c>
      <c r="S6" s="36"/>
      <c r="T6" s="35" t="s">
        <v>83</v>
      </c>
      <c r="U6" s="36"/>
      <c r="V6" s="140"/>
      <c r="W6" s="140"/>
      <c r="X6" s="137"/>
      <c r="Y6" s="138"/>
      <c r="Z6" s="37"/>
      <c r="AA6" s="38"/>
    </row>
    <row r="7" spans="1:64" s="296" customFormat="1" ht="67.5" customHeight="1">
      <c r="A7" s="39" t="s">
        <v>84</v>
      </c>
      <c r="B7" s="40" t="s">
        <v>85</v>
      </c>
      <c r="C7" s="41"/>
      <c r="D7" s="40" t="s">
        <v>86</v>
      </c>
      <c r="E7" s="41"/>
      <c r="F7" s="40" t="s">
        <v>87</v>
      </c>
      <c r="G7" s="41"/>
      <c r="H7" s="40" t="s">
        <v>88</v>
      </c>
      <c r="I7" s="41"/>
      <c r="J7" s="40" t="s">
        <v>89</v>
      </c>
      <c r="K7" s="41"/>
      <c r="L7" s="40" t="s">
        <v>90</v>
      </c>
      <c r="M7" s="41"/>
      <c r="N7" s="40" t="s">
        <v>91</v>
      </c>
      <c r="O7" s="41"/>
      <c r="P7" s="40" t="s">
        <v>92</v>
      </c>
      <c r="Q7" s="41"/>
      <c r="R7" s="40" t="s">
        <v>93</v>
      </c>
      <c r="S7" s="41"/>
      <c r="T7" s="40" t="s">
        <v>94</v>
      </c>
      <c r="U7" s="42"/>
      <c r="V7" s="587" t="s">
        <v>128</v>
      </c>
      <c r="W7" s="588"/>
      <c r="X7" s="40" t="s">
        <v>122</v>
      </c>
      <c r="Y7" s="42"/>
      <c r="Z7" s="86" t="s">
        <v>13</v>
      </c>
      <c r="AA7" s="87"/>
      <c r="AB7" s="43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54" ht="24.75" customHeight="1">
      <c r="A8" s="297"/>
      <c r="B8" s="125">
        <v>2006</v>
      </c>
      <c r="C8" s="131">
        <v>2005</v>
      </c>
      <c r="D8" s="125">
        <v>2006</v>
      </c>
      <c r="E8" s="131">
        <v>2005</v>
      </c>
      <c r="F8" s="125">
        <v>2006</v>
      </c>
      <c r="G8" s="131">
        <v>2005</v>
      </c>
      <c r="H8" s="125">
        <v>2006</v>
      </c>
      <c r="I8" s="131">
        <v>2005</v>
      </c>
      <c r="J8" s="125">
        <v>2006</v>
      </c>
      <c r="K8" s="131">
        <v>2005</v>
      </c>
      <c r="L8" s="125">
        <v>2006</v>
      </c>
      <c r="M8" s="131">
        <v>2005</v>
      </c>
      <c r="N8" s="125">
        <v>2006</v>
      </c>
      <c r="O8" s="131">
        <v>2005</v>
      </c>
      <c r="P8" s="125">
        <v>2006</v>
      </c>
      <c r="Q8" s="131">
        <v>2005</v>
      </c>
      <c r="R8" s="125">
        <v>2006</v>
      </c>
      <c r="S8" s="131">
        <v>2005</v>
      </c>
      <c r="T8" s="125">
        <v>2006</v>
      </c>
      <c r="U8" s="131">
        <v>2005</v>
      </c>
      <c r="V8" s="125">
        <v>2006</v>
      </c>
      <c r="W8" s="131">
        <v>2005</v>
      </c>
      <c r="X8" s="125">
        <v>2006</v>
      </c>
      <c r="Y8" s="131">
        <v>2005</v>
      </c>
      <c r="Z8" s="125">
        <v>2006</v>
      </c>
      <c r="AA8" s="129">
        <v>2005</v>
      </c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</row>
    <row r="9" spans="1:54" ht="24.75" customHeight="1">
      <c r="A9" s="299" t="s">
        <v>9</v>
      </c>
      <c r="B9" s="462"/>
      <c r="C9" s="132"/>
      <c r="D9" s="462"/>
      <c r="E9" s="132"/>
      <c r="F9" s="462"/>
      <c r="G9" s="132"/>
      <c r="H9" s="462"/>
      <c r="I9" s="132"/>
      <c r="J9" s="462"/>
      <c r="K9" s="132"/>
      <c r="L9" s="126"/>
      <c r="M9" s="46"/>
      <c r="N9" s="462"/>
      <c r="O9" s="132"/>
      <c r="P9" s="462">
        <v>6</v>
      </c>
      <c r="Q9" s="132">
        <v>7</v>
      </c>
      <c r="R9" s="462">
        <v>2</v>
      </c>
      <c r="S9" s="132"/>
      <c r="T9" s="462">
        <v>3</v>
      </c>
      <c r="U9" s="132">
        <v>3</v>
      </c>
      <c r="V9" s="126"/>
      <c r="W9" s="132"/>
      <c r="X9" s="126"/>
      <c r="Y9" s="132"/>
      <c r="Z9" s="458">
        <f aca="true" t="shared" si="0" ref="Z9:AA12">+B9+D9+F9+H9+J9+L9+N9+P9+R9+T9+V9+X9</f>
        <v>11</v>
      </c>
      <c r="AA9" s="460">
        <f t="shared" si="0"/>
        <v>10</v>
      </c>
      <c r="AB9" s="352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</row>
    <row r="10" spans="1:54" ht="24.75" customHeight="1">
      <c r="A10" s="299" t="s">
        <v>10</v>
      </c>
      <c r="B10" s="462"/>
      <c r="C10" s="132"/>
      <c r="D10" s="462">
        <v>15</v>
      </c>
      <c r="E10" s="132">
        <v>27</v>
      </c>
      <c r="F10" s="462">
        <v>3</v>
      </c>
      <c r="G10" s="132">
        <v>2</v>
      </c>
      <c r="H10" s="462"/>
      <c r="I10" s="132">
        <v>1</v>
      </c>
      <c r="J10" s="462">
        <v>2</v>
      </c>
      <c r="K10" s="132">
        <v>3</v>
      </c>
      <c r="L10" s="126"/>
      <c r="M10" s="46"/>
      <c r="N10" s="462"/>
      <c r="O10" s="132"/>
      <c r="P10" s="462">
        <v>180</v>
      </c>
      <c r="Q10" s="132">
        <v>247</v>
      </c>
      <c r="R10" s="462">
        <v>31</v>
      </c>
      <c r="S10" s="132">
        <v>41</v>
      </c>
      <c r="T10" s="462">
        <v>53</v>
      </c>
      <c r="U10" s="132">
        <v>65</v>
      </c>
      <c r="V10" s="126"/>
      <c r="W10" s="132"/>
      <c r="X10" s="126"/>
      <c r="Y10" s="132"/>
      <c r="Z10" s="458">
        <f t="shared" si="0"/>
        <v>284</v>
      </c>
      <c r="AA10" s="460">
        <f t="shared" si="0"/>
        <v>386</v>
      </c>
      <c r="AB10" s="352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</row>
    <row r="11" spans="1:54" ht="24.75" customHeight="1">
      <c r="A11" s="299" t="s">
        <v>11</v>
      </c>
      <c r="B11" s="462"/>
      <c r="C11" s="132"/>
      <c r="D11" s="462">
        <v>3</v>
      </c>
      <c r="E11" s="132">
        <v>3</v>
      </c>
      <c r="F11" s="462"/>
      <c r="G11" s="132"/>
      <c r="H11" s="462"/>
      <c r="I11" s="132"/>
      <c r="J11" s="462"/>
      <c r="K11" s="132"/>
      <c r="L11" s="126"/>
      <c r="M11" s="46"/>
      <c r="N11" s="462">
        <v>4</v>
      </c>
      <c r="O11" s="132"/>
      <c r="P11" s="462">
        <v>36</v>
      </c>
      <c r="Q11" s="132">
        <v>44</v>
      </c>
      <c r="R11" s="462"/>
      <c r="S11" s="132">
        <v>9</v>
      </c>
      <c r="T11" s="462">
        <v>11</v>
      </c>
      <c r="U11" s="132">
        <v>19</v>
      </c>
      <c r="V11" s="126"/>
      <c r="W11" s="132"/>
      <c r="X11" s="126"/>
      <c r="Y11" s="132"/>
      <c r="Z11" s="458">
        <f t="shared" si="0"/>
        <v>54</v>
      </c>
      <c r="AA11" s="460">
        <f t="shared" si="0"/>
        <v>75</v>
      </c>
      <c r="AB11" s="352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</row>
    <row r="12" spans="1:54" ht="24.75" customHeight="1">
      <c r="A12" s="300" t="s">
        <v>12</v>
      </c>
      <c r="B12" s="463"/>
      <c r="C12" s="133">
        <v>3</v>
      </c>
      <c r="D12" s="463">
        <v>10</v>
      </c>
      <c r="E12" s="133">
        <v>12</v>
      </c>
      <c r="F12" s="463">
        <v>3</v>
      </c>
      <c r="G12" s="133">
        <v>2</v>
      </c>
      <c r="H12" s="463"/>
      <c r="I12" s="133"/>
      <c r="J12" s="463">
        <v>4</v>
      </c>
      <c r="K12" s="133"/>
      <c r="L12" s="127"/>
      <c r="M12" s="47"/>
      <c r="N12" s="463">
        <v>1</v>
      </c>
      <c r="O12" s="133"/>
      <c r="P12" s="463">
        <v>113</v>
      </c>
      <c r="Q12" s="133">
        <v>106</v>
      </c>
      <c r="R12" s="463">
        <v>20</v>
      </c>
      <c r="S12" s="133">
        <v>12</v>
      </c>
      <c r="T12" s="463">
        <v>27</v>
      </c>
      <c r="U12" s="133">
        <v>42</v>
      </c>
      <c r="V12" s="127"/>
      <c r="W12" s="133"/>
      <c r="X12" s="127"/>
      <c r="Y12" s="133"/>
      <c r="Z12" s="459">
        <f t="shared" si="0"/>
        <v>178</v>
      </c>
      <c r="AA12" s="461">
        <f t="shared" si="0"/>
        <v>177</v>
      </c>
      <c r="AB12" s="352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</row>
    <row r="13" spans="1:54" ht="24.75" customHeight="1" thickBot="1">
      <c r="A13" s="301" t="s">
        <v>148</v>
      </c>
      <c r="B13" s="464">
        <f>SUM(B9:B12)</f>
        <v>0</v>
      </c>
      <c r="C13" s="134">
        <f aca="true" t="shared" si="1" ref="C13:Y13">SUM(C9:C12)</f>
        <v>3</v>
      </c>
      <c r="D13" s="464">
        <f t="shared" si="1"/>
        <v>28</v>
      </c>
      <c r="E13" s="134">
        <f t="shared" si="1"/>
        <v>42</v>
      </c>
      <c r="F13" s="464">
        <f t="shared" si="1"/>
        <v>6</v>
      </c>
      <c r="G13" s="134">
        <f t="shared" si="1"/>
        <v>4</v>
      </c>
      <c r="H13" s="464">
        <f t="shared" si="1"/>
        <v>0</v>
      </c>
      <c r="I13" s="134">
        <f t="shared" si="1"/>
        <v>1</v>
      </c>
      <c r="J13" s="464">
        <f t="shared" si="1"/>
        <v>6</v>
      </c>
      <c r="K13" s="134">
        <f t="shared" si="1"/>
        <v>3</v>
      </c>
      <c r="L13" s="128">
        <f t="shared" si="1"/>
        <v>0</v>
      </c>
      <c r="M13" s="48">
        <f t="shared" si="1"/>
        <v>0</v>
      </c>
      <c r="N13" s="464">
        <f t="shared" si="1"/>
        <v>5</v>
      </c>
      <c r="O13" s="134">
        <f t="shared" si="1"/>
        <v>0</v>
      </c>
      <c r="P13" s="464">
        <f t="shared" si="1"/>
        <v>335</v>
      </c>
      <c r="Q13" s="134">
        <f t="shared" si="1"/>
        <v>404</v>
      </c>
      <c r="R13" s="464">
        <f t="shared" si="1"/>
        <v>53</v>
      </c>
      <c r="S13" s="134">
        <f t="shared" si="1"/>
        <v>62</v>
      </c>
      <c r="T13" s="464">
        <f t="shared" si="1"/>
        <v>94</v>
      </c>
      <c r="U13" s="134">
        <f t="shared" si="1"/>
        <v>129</v>
      </c>
      <c r="V13" s="128">
        <f t="shared" si="1"/>
        <v>0</v>
      </c>
      <c r="W13" s="134">
        <f t="shared" si="1"/>
        <v>0</v>
      </c>
      <c r="X13" s="128">
        <f t="shared" si="1"/>
        <v>0</v>
      </c>
      <c r="Y13" s="134">
        <f t="shared" si="1"/>
        <v>0</v>
      </c>
      <c r="Z13" s="457">
        <f>SUM(Z9:Z12)</f>
        <v>527</v>
      </c>
      <c r="AA13" s="130">
        <f>SUM(AA9:AA12)</f>
        <v>648</v>
      </c>
      <c r="AB13" s="352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</row>
    <row r="14" spans="1:27" ht="19.5" customHeight="1">
      <c r="A14" s="302" t="s">
        <v>147</v>
      </c>
      <c r="B14" s="303"/>
      <c r="C14" s="303"/>
      <c r="AA14" s="85" t="s">
        <v>221</v>
      </c>
    </row>
    <row r="15" ht="12.75" hidden="1">
      <c r="A15" s="304"/>
    </row>
    <row r="16" ht="15" customHeight="1">
      <c r="A16" s="305" t="s">
        <v>14</v>
      </c>
    </row>
  </sheetData>
  <mergeCells count="2">
    <mergeCell ref="V7:W7"/>
    <mergeCell ref="A1:AA1"/>
  </mergeCells>
  <printOptions horizontalCentered="1" verticalCentered="1"/>
  <pageMargins left="0.63" right="0.3937007874015748" top="0.984251968503937" bottom="0.984251968503937" header="0.5118110236220472" footer="0.5118110236220472"/>
  <pageSetup fitToHeight="1" fitToWidth="1" horizontalDpi="300" verticalDpi="300" orientation="landscape" paperSize="9" scale="90" r:id="rId3"/>
  <headerFooter alignWithMargins="0">
    <oddFooter>&amp;R&amp;9EP-1a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V49"/>
  <sheetViews>
    <sheetView showGridLines="0" zoomScale="75" zoomScaleNormal="75" workbookViewId="0" topLeftCell="A29">
      <selection activeCell="G44" sqref="A1:I44"/>
    </sheetView>
  </sheetViews>
  <sheetFormatPr defaultColWidth="11.421875" defaultRowHeight="12.75"/>
  <cols>
    <col min="1" max="1" width="37.421875" style="20" customWidth="1"/>
    <col min="2" max="2" width="9.7109375" style="51" customWidth="1"/>
    <col min="3" max="3" width="9.7109375" style="52" customWidth="1"/>
    <col min="4" max="4" width="9.7109375" style="51" customWidth="1"/>
    <col min="5" max="5" width="9.7109375" style="52" customWidth="1"/>
    <col min="6" max="6" width="9.7109375" style="51" customWidth="1"/>
    <col min="7" max="7" width="9.7109375" style="52" customWidth="1"/>
    <col min="8" max="16384" width="11.57421875" style="20" customWidth="1"/>
  </cols>
  <sheetData>
    <row r="1" spans="1:7" s="45" customFormat="1" ht="15.75">
      <c r="A1" s="10" t="s">
        <v>126</v>
      </c>
      <c r="B1" s="49"/>
      <c r="C1" s="50"/>
      <c r="D1" s="49"/>
      <c r="E1" s="50"/>
      <c r="F1" s="49"/>
      <c r="G1" s="50"/>
    </row>
    <row r="2" spans="1:7" s="45" customFormat="1" ht="15.75">
      <c r="A2" s="10" t="s">
        <v>127</v>
      </c>
      <c r="B2" s="49"/>
      <c r="C2" s="50"/>
      <c r="D2" s="49"/>
      <c r="E2" s="50"/>
      <c r="F2" s="49"/>
      <c r="G2" s="50"/>
    </row>
    <row r="3" spans="1:256" s="15" customFormat="1" ht="15">
      <c r="A3" s="586" t="s">
        <v>237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86"/>
      <c r="CU3" s="586"/>
      <c r="CV3" s="586"/>
      <c r="CW3" s="586"/>
      <c r="CX3" s="586"/>
      <c r="CY3" s="586"/>
      <c r="CZ3" s="586"/>
      <c r="DA3" s="586"/>
      <c r="DB3" s="586"/>
      <c r="DC3" s="586"/>
      <c r="DD3" s="586"/>
      <c r="DE3" s="586"/>
      <c r="DF3" s="586"/>
      <c r="DG3" s="586"/>
      <c r="DH3" s="586"/>
      <c r="DI3" s="586"/>
      <c r="DJ3" s="586"/>
      <c r="DK3" s="586"/>
      <c r="DL3" s="586"/>
      <c r="DM3" s="586"/>
      <c r="DN3" s="586"/>
      <c r="DO3" s="586"/>
      <c r="DP3" s="586"/>
      <c r="DQ3" s="586"/>
      <c r="DR3" s="586"/>
      <c r="DS3" s="586"/>
      <c r="DT3" s="586"/>
      <c r="DU3" s="586"/>
      <c r="DV3" s="586"/>
      <c r="DW3" s="586"/>
      <c r="DX3" s="586"/>
      <c r="DY3" s="586"/>
      <c r="DZ3" s="586"/>
      <c r="EA3" s="586"/>
      <c r="EB3" s="586"/>
      <c r="EC3" s="586"/>
      <c r="ED3" s="586"/>
      <c r="EE3" s="586"/>
      <c r="EF3" s="586"/>
      <c r="EG3" s="586"/>
      <c r="EH3" s="586"/>
      <c r="EI3" s="586"/>
      <c r="EJ3" s="586"/>
      <c r="EK3" s="586"/>
      <c r="EL3" s="586"/>
      <c r="EM3" s="586"/>
      <c r="EN3" s="586"/>
      <c r="EO3" s="586"/>
      <c r="EP3" s="586"/>
      <c r="EQ3" s="586"/>
      <c r="ER3" s="586"/>
      <c r="ES3" s="586"/>
      <c r="ET3" s="586"/>
      <c r="EU3" s="586"/>
      <c r="EV3" s="586"/>
      <c r="EW3" s="586"/>
      <c r="EX3" s="586"/>
      <c r="EY3" s="586"/>
      <c r="EZ3" s="586"/>
      <c r="FA3" s="586"/>
      <c r="FB3" s="586"/>
      <c r="FC3" s="586"/>
      <c r="FD3" s="586"/>
      <c r="FE3" s="586"/>
      <c r="FF3" s="586"/>
      <c r="FG3" s="586"/>
      <c r="FH3" s="586"/>
      <c r="FI3" s="586"/>
      <c r="FJ3" s="586"/>
      <c r="FK3" s="586"/>
      <c r="FL3" s="586"/>
      <c r="FM3" s="586"/>
      <c r="FN3" s="586"/>
      <c r="FO3" s="586"/>
      <c r="FP3" s="586"/>
      <c r="FQ3" s="586"/>
      <c r="FR3" s="586"/>
      <c r="FS3" s="586"/>
      <c r="FT3" s="586"/>
      <c r="FU3" s="586"/>
      <c r="FV3" s="586"/>
      <c r="FW3" s="586"/>
      <c r="FX3" s="586"/>
      <c r="FY3" s="586"/>
      <c r="FZ3" s="586"/>
      <c r="GA3" s="586"/>
      <c r="GB3" s="586"/>
      <c r="GC3" s="586"/>
      <c r="GD3" s="586"/>
      <c r="GE3" s="586"/>
      <c r="GF3" s="586"/>
      <c r="GG3" s="586"/>
      <c r="GH3" s="586"/>
      <c r="GI3" s="586"/>
      <c r="GJ3" s="586"/>
      <c r="GK3" s="586"/>
      <c r="GL3" s="586"/>
      <c r="GM3" s="586"/>
      <c r="GN3" s="586"/>
      <c r="GO3" s="586"/>
      <c r="GP3" s="586"/>
      <c r="GQ3" s="586"/>
      <c r="GR3" s="586"/>
      <c r="GS3" s="586"/>
      <c r="GT3" s="586"/>
      <c r="GU3" s="586"/>
      <c r="GV3" s="586"/>
      <c r="GW3" s="586"/>
      <c r="GX3" s="586"/>
      <c r="GY3" s="586"/>
      <c r="GZ3" s="586"/>
      <c r="HA3" s="586"/>
      <c r="HB3" s="586"/>
      <c r="HC3" s="586"/>
      <c r="HD3" s="586"/>
      <c r="HE3" s="586"/>
      <c r="HF3" s="586"/>
      <c r="HG3" s="586"/>
      <c r="HH3" s="586"/>
      <c r="HI3" s="586"/>
      <c r="HJ3" s="586"/>
      <c r="HK3" s="586"/>
      <c r="HL3" s="586"/>
      <c r="HM3" s="586"/>
      <c r="HN3" s="586"/>
      <c r="HO3" s="586"/>
      <c r="HP3" s="586"/>
      <c r="HQ3" s="586"/>
      <c r="HR3" s="586"/>
      <c r="HS3" s="586"/>
      <c r="HT3" s="586"/>
      <c r="HU3" s="586"/>
      <c r="HV3" s="586"/>
      <c r="HW3" s="586"/>
      <c r="HX3" s="586"/>
      <c r="HY3" s="586"/>
      <c r="HZ3" s="586"/>
      <c r="IA3" s="586"/>
      <c r="IB3" s="586"/>
      <c r="IC3" s="586"/>
      <c r="ID3" s="586"/>
      <c r="IE3" s="586"/>
      <c r="IF3" s="586"/>
      <c r="IG3" s="586"/>
      <c r="IH3" s="586"/>
      <c r="II3" s="586"/>
      <c r="IJ3" s="586"/>
      <c r="IK3" s="586"/>
      <c r="IL3" s="586"/>
      <c r="IM3" s="586"/>
      <c r="IN3" s="586"/>
      <c r="IO3" s="586"/>
      <c r="IP3" s="586"/>
      <c r="IQ3" s="586"/>
      <c r="IR3" s="586"/>
      <c r="IS3" s="586"/>
      <c r="IT3" s="586"/>
      <c r="IU3" s="586"/>
      <c r="IV3" s="586"/>
    </row>
    <row r="5" spans="1:7" ht="18" customHeight="1">
      <c r="A5" s="53"/>
      <c r="B5" s="54" t="s">
        <v>95</v>
      </c>
      <c r="C5" s="55"/>
      <c r="D5" s="54"/>
      <c r="E5" s="55"/>
      <c r="F5" s="56"/>
      <c r="G5" s="57"/>
    </row>
    <row r="6" spans="1:8" ht="18" customHeight="1">
      <c r="A6" s="23" t="s">
        <v>96</v>
      </c>
      <c r="B6" s="58" t="s">
        <v>97</v>
      </c>
      <c r="C6" s="59"/>
      <c r="D6" s="58" t="s">
        <v>98</v>
      </c>
      <c r="E6" s="59"/>
      <c r="F6" s="60" t="s">
        <v>13</v>
      </c>
      <c r="G6" s="61"/>
      <c r="H6" s="62"/>
    </row>
    <row r="7" spans="1:7" ht="18" customHeight="1">
      <c r="A7" s="24"/>
      <c r="B7" s="63" t="s">
        <v>22</v>
      </c>
      <c r="C7" s="64" t="s">
        <v>99</v>
      </c>
      <c r="D7" s="63" t="s">
        <v>22</v>
      </c>
      <c r="E7" s="64" t="s">
        <v>99</v>
      </c>
      <c r="F7" s="63" t="s">
        <v>22</v>
      </c>
      <c r="G7" s="64" t="s">
        <v>99</v>
      </c>
    </row>
    <row r="8" spans="1:7" ht="15.75" customHeight="1">
      <c r="A8" s="65" t="s">
        <v>100</v>
      </c>
      <c r="B8" s="66"/>
      <c r="C8" s="67"/>
      <c r="D8" s="66"/>
      <c r="E8" s="68"/>
      <c r="F8" s="66"/>
      <c r="G8" s="465"/>
    </row>
    <row r="9" spans="1:7" ht="9" customHeight="1">
      <c r="A9" s="19" t="s">
        <v>101</v>
      </c>
      <c r="B9" s="69"/>
      <c r="C9" s="70"/>
      <c r="D9" s="69"/>
      <c r="E9" s="70"/>
      <c r="F9" s="69"/>
      <c r="G9" s="71"/>
    </row>
    <row r="10" spans="1:7" ht="12.75" hidden="1">
      <c r="A10" s="19" t="s">
        <v>212</v>
      </c>
      <c r="B10" s="69"/>
      <c r="C10" s="70"/>
      <c r="D10" s="69"/>
      <c r="E10" s="70">
        <f>+D10/$D$41</f>
        <v>0</v>
      </c>
      <c r="F10" s="69">
        <f>+B10+D10</f>
        <v>0</v>
      </c>
      <c r="G10" s="71">
        <f>+F10/$F$41</f>
        <v>0</v>
      </c>
    </row>
    <row r="11" spans="1:7" ht="12.75" hidden="1">
      <c r="A11" s="19" t="s">
        <v>102</v>
      </c>
      <c r="B11" s="69"/>
      <c r="C11" s="70"/>
      <c r="D11" s="69"/>
      <c r="E11" s="70">
        <f>+D11/$D$41</f>
        <v>0</v>
      </c>
      <c r="F11" s="69">
        <f>+B11+D11</f>
        <v>0</v>
      </c>
      <c r="G11" s="71">
        <f>+F11/$F$41</f>
        <v>0</v>
      </c>
    </row>
    <row r="12" spans="1:7" ht="12.75">
      <c r="A12" s="19" t="s">
        <v>101</v>
      </c>
      <c r="B12" s="69"/>
      <c r="C12" s="70"/>
      <c r="D12" s="69"/>
      <c r="E12" s="70"/>
      <c r="F12" s="69"/>
      <c r="G12" s="71"/>
    </row>
    <row r="13" spans="1:7" ht="15.75" customHeight="1">
      <c r="A13" s="65" t="s">
        <v>103</v>
      </c>
      <c r="B13" s="72"/>
      <c r="C13" s="68"/>
      <c r="D13" s="72"/>
      <c r="E13" s="68"/>
      <c r="F13" s="72"/>
      <c r="G13" s="73"/>
    </row>
    <row r="14" spans="1:7" ht="9" customHeight="1">
      <c r="A14" s="74" t="s">
        <v>101</v>
      </c>
      <c r="B14" s="69"/>
      <c r="C14" s="70"/>
      <c r="D14" s="69"/>
      <c r="E14" s="70"/>
      <c r="F14" s="69"/>
      <c r="G14" s="71"/>
    </row>
    <row r="15" spans="1:7" ht="12.75">
      <c r="A15" s="25" t="s">
        <v>104</v>
      </c>
      <c r="B15" s="69">
        <v>14</v>
      </c>
      <c r="C15" s="70">
        <f>+B15/$B$41</f>
        <v>0.04778156996587031</v>
      </c>
      <c r="D15" s="69">
        <v>14</v>
      </c>
      <c r="E15" s="70">
        <f>+D15/$D$41</f>
        <v>0.05982905982905983</v>
      </c>
      <c r="F15" s="69">
        <f>+B15+D15</f>
        <v>28</v>
      </c>
      <c r="G15" s="71">
        <f>+F15/$F$41</f>
        <v>0.05313092979127135</v>
      </c>
    </row>
    <row r="16" spans="1:7" ht="12.75">
      <c r="A16" s="19" t="s">
        <v>101</v>
      </c>
      <c r="B16" s="69"/>
      <c r="C16" s="70"/>
      <c r="D16" s="69"/>
      <c r="E16" s="70"/>
      <c r="F16" s="69"/>
      <c r="G16" s="71"/>
    </row>
    <row r="17" spans="1:8" ht="15.75" customHeight="1">
      <c r="A17" s="65" t="s">
        <v>105</v>
      </c>
      <c r="B17" s="72"/>
      <c r="C17" s="68"/>
      <c r="D17" s="72"/>
      <c r="E17" s="68"/>
      <c r="F17" s="72"/>
      <c r="G17" s="73"/>
      <c r="H17" s="136"/>
    </row>
    <row r="18" spans="1:7" ht="9" customHeight="1">
      <c r="A18" s="74" t="s">
        <v>101</v>
      </c>
      <c r="B18" s="69"/>
      <c r="C18" s="70"/>
      <c r="D18" s="69"/>
      <c r="E18" s="70"/>
      <c r="F18" s="69"/>
      <c r="G18" s="71"/>
    </row>
    <row r="19" spans="1:7" ht="12.75">
      <c r="A19" s="25" t="s">
        <v>106</v>
      </c>
      <c r="B19" s="69">
        <v>1</v>
      </c>
      <c r="C19" s="70">
        <f>+B19/$B$41</f>
        <v>0.0034129692832764505</v>
      </c>
      <c r="D19" s="69">
        <v>2</v>
      </c>
      <c r="E19" s="70">
        <f>+D19/$D$41</f>
        <v>0.008547008547008548</v>
      </c>
      <c r="F19" s="69">
        <f>+B19+D19</f>
        <v>3</v>
      </c>
      <c r="G19" s="71">
        <f>+F19/$F$41</f>
        <v>0.0056925996204933585</v>
      </c>
    </row>
    <row r="20" spans="1:7" ht="12.75">
      <c r="A20" s="25" t="s">
        <v>107</v>
      </c>
      <c r="B20" s="69">
        <v>1</v>
      </c>
      <c r="C20" s="70">
        <f>+B20/$B$41</f>
        <v>0.0034129692832764505</v>
      </c>
      <c r="D20" s="69">
        <v>2</v>
      </c>
      <c r="E20" s="70">
        <f>+D20/$D$41</f>
        <v>0.008547008547008548</v>
      </c>
      <c r="F20" s="69">
        <f>+B20+D20</f>
        <v>3</v>
      </c>
      <c r="G20" s="71">
        <f>+F20/$F$41</f>
        <v>0.0056925996204933585</v>
      </c>
    </row>
    <row r="21" spans="1:7" ht="12.75">
      <c r="A21" s="19"/>
      <c r="B21" s="69"/>
      <c r="C21" s="70"/>
      <c r="D21" s="69"/>
      <c r="E21" s="70"/>
      <c r="F21" s="69"/>
      <c r="G21" s="71"/>
    </row>
    <row r="22" spans="1:7" ht="15.75" customHeight="1">
      <c r="A22" s="65" t="s">
        <v>108</v>
      </c>
      <c r="B22" s="72"/>
      <c r="C22" s="68"/>
      <c r="D22" s="72"/>
      <c r="E22" s="68"/>
      <c r="F22" s="72"/>
      <c r="G22" s="73"/>
    </row>
    <row r="23" spans="1:7" ht="9" customHeight="1">
      <c r="A23" s="19"/>
      <c r="B23" s="69"/>
      <c r="C23" s="70"/>
      <c r="D23" s="69"/>
      <c r="E23" s="70"/>
      <c r="F23" s="69"/>
      <c r="G23" s="71"/>
    </row>
    <row r="24" spans="1:7" ht="12.75" hidden="1">
      <c r="A24" s="25" t="s">
        <v>109</v>
      </c>
      <c r="B24" s="69"/>
      <c r="C24" s="70">
        <f>+B24/$B$41</f>
        <v>0</v>
      </c>
      <c r="D24" s="69"/>
      <c r="E24" s="70"/>
      <c r="F24" s="69">
        <f>+B24+D24</f>
        <v>0</v>
      </c>
      <c r="G24" s="71">
        <f>+F24/$F$41</f>
        <v>0</v>
      </c>
    </row>
    <row r="25" spans="1:7" ht="12.75" hidden="1">
      <c r="A25" s="25" t="s">
        <v>219</v>
      </c>
      <c r="B25" s="69"/>
      <c r="C25" s="70">
        <f>+B25/$B$41</f>
        <v>0</v>
      </c>
      <c r="D25" s="69"/>
      <c r="E25" s="70">
        <f>+D25/$D$41</f>
        <v>0</v>
      </c>
      <c r="F25" s="69">
        <f>+B25+D25</f>
        <v>0</v>
      </c>
      <c r="G25" s="71">
        <f>+F25/$F$41</f>
        <v>0</v>
      </c>
    </row>
    <row r="26" spans="1:7" ht="12.75">
      <c r="A26" s="19"/>
      <c r="B26" s="69"/>
      <c r="C26" s="70"/>
      <c r="D26" s="69"/>
      <c r="E26" s="70"/>
      <c r="F26" s="69"/>
      <c r="G26" s="71"/>
    </row>
    <row r="27" spans="1:7" ht="15.75" customHeight="1">
      <c r="A27" s="65" t="s">
        <v>110</v>
      </c>
      <c r="B27" s="72"/>
      <c r="C27" s="68"/>
      <c r="D27" s="72"/>
      <c r="E27" s="68"/>
      <c r="F27" s="72"/>
      <c r="G27" s="73"/>
    </row>
    <row r="28" spans="1:7" ht="9" customHeight="1">
      <c r="A28" s="19"/>
      <c r="B28" s="69"/>
      <c r="C28" s="70"/>
      <c r="D28" s="69"/>
      <c r="E28" s="70"/>
      <c r="F28" s="69"/>
      <c r="G28" s="71"/>
    </row>
    <row r="29" spans="1:7" ht="12.75">
      <c r="A29" s="25" t="s">
        <v>111</v>
      </c>
      <c r="B29" s="69">
        <v>6</v>
      </c>
      <c r="C29" s="70">
        <f aca="true" t="shared" si="0" ref="C29:C35">+B29/$B$41</f>
        <v>0.020477815699658702</v>
      </c>
      <c r="D29" s="69"/>
      <c r="E29" s="70"/>
      <c r="F29" s="69">
        <f aca="true" t="shared" si="1" ref="F29:F35">+B29+D29</f>
        <v>6</v>
      </c>
      <c r="G29" s="71">
        <f aca="true" t="shared" si="2" ref="G29:G35">+F29/$F$41</f>
        <v>0.011385199240986717</v>
      </c>
    </row>
    <row r="30" spans="1:8" ht="12.75" customHeight="1">
      <c r="A30" s="25" t="s">
        <v>216</v>
      </c>
      <c r="B30" s="69">
        <v>3</v>
      </c>
      <c r="C30" s="70">
        <f t="shared" si="0"/>
        <v>0.010238907849829351</v>
      </c>
      <c r="D30" s="69"/>
      <c r="E30" s="70"/>
      <c r="F30" s="69">
        <f t="shared" si="1"/>
        <v>3</v>
      </c>
      <c r="G30" s="71">
        <f t="shared" si="2"/>
        <v>0.0056925996204933585</v>
      </c>
      <c r="H30" s="136"/>
    </row>
    <row r="31" spans="1:7" ht="12.75" customHeight="1">
      <c r="A31" s="25" t="s">
        <v>112</v>
      </c>
      <c r="B31" s="69">
        <v>195</v>
      </c>
      <c r="C31" s="70">
        <f t="shared" si="0"/>
        <v>0.6655290102389079</v>
      </c>
      <c r="D31" s="69">
        <v>140</v>
      </c>
      <c r="E31" s="70">
        <f>+D31/$D$41</f>
        <v>0.5982905982905983</v>
      </c>
      <c r="F31" s="69">
        <f t="shared" si="1"/>
        <v>335</v>
      </c>
      <c r="G31" s="71">
        <f t="shared" si="2"/>
        <v>0.635673624288425</v>
      </c>
    </row>
    <row r="32" spans="1:7" ht="12.75" customHeight="1">
      <c r="A32" s="25" t="s">
        <v>215</v>
      </c>
      <c r="B32" s="69">
        <v>2</v>
      </c>
      <c r="C32" s="70">
        <f t="shared" si="0"/>
        <v>0.006825938566552901</v>
      </c>
      <c r="D32" s="69"/>
      <c r="E32" s="70"/>
      <c r="F32" s="69">
        <f t="shared" si="1"/>
        <v>2</v>
      </c>
      <c r="G32" s="71">
        <f t="shared" si="2"/>
        <v>0.003795066413662239</v>
      </c>
    </row>
    <row r="33" spans="1:7" ht="12.75" customHeight="1">
      <c r="A33" s="25" t="s">
        <v>113</v>
      </c>
      <c r="B33" s="69">
        <v>19</v>
      </c>
      <c r="C33" s="70">
        <f t="shared" si="0"/>
        <v>0.06484641638225255</v>
      </c>
      <c r="D33" s="69">
        <v>34</v>
      </c>
      <c r="E33" s="70">
        <f>+D33/$D$41</f>
        <v>0.1452991452991453</v>
      </c>
      <c r="F33" s="69">
        <f t="shared" si="1"/>
        <v>53</v>
      </c>
      <c r="G33" s="71">
        <f t="shared" si="2"/>
        <v>0.10056925996204934</v>
      </c>
    </row>
    <row r="34" spans="1:7" ht="12.75" customHeight="1">
      <c r="A34" s="25" t="s">
        <v>114</v>
      </c>
      <c r="B34" s="69">
        <v>52</v>
      </c>
      <c r="C34" s="70">
        <f t="shared" si="0"/>
        <v>0.17747440273037543</v>
      </c>
      <c r="D34" s="69">
        <v>42</v>
      </c>
      <c r="E34" s="70">
        <f>+D34/$D$41</f>
        <v>0.1794871794871795</v>
      </c>
      <c r="F34" s="69">
        <f t="shared" si="1"/>
        <v>94</v>
      </c>
      <c r="G34" s="71">
        <f t="shared" si="2"/>
        <v>0.17836812144212524</v>
      </c>
    </row>
    <row r="35" spans="1:7" ht="12.75" customHeight="1" hidden="1">
      <c r="A35" s="25" t="s">
        <v>214</v>
      </c>
      <c r="B35" s="69"/>
      <c r="C35" s="70">
        <f t="shared" si="0"/>
        <v>0</v>
      </c>
      <c r="D35" s="69"/>
      <c r="E35" s="70"/>
      <c r="F35" s="69">
        <f t="shared" si="1"/>
        <v>0</v>
      </c>
      <c r="G35" s="71">
        <f t="shared" si="2"/>
        <v>0</v>
      </c>
    </row>
    <row r="36" spans="1:7" ht="12.75" customHeight="1">
      <c r="A36" s="25"/>
      <c r="B36" s="69"/>
      <c r="C36" s="70"/>
      <c r="D36" s="69"/>
      <c r="E36" s="70"/>
      <c r="F36" s="69"/>
      <c r="G36" s="71"/>
    </row>
    <row r="37" spans="1:7" ht="15.75" customHeight="1">
      <c r="A37" s="65" t="s">
        <v>123</v>
      </c>
      <c r="B37" s="72"/>
      <c r="C37" s="68"/>
      <c r="D37" s="72"/>
      <c r="E37" s="68"/>
      <c r="F37" s="72"/>
      <c r="G37" s="73"/>
    </row>
    <row r="38" spans="1:7" s="198" customFormat="1" ht="15.75" customHeight="1" hidden="1">
      <c r="A38" s="25" t="s">
        <v>213</v>
      </c>
      <c r="B38" s="337"/>
      <c r="C38" s="70">
        <f>+B38/$B$41</f>
        <v>0</v>
      </c>
      <c r="D38" s="337"/>
      <c r="E38" s="70">
        <f>+D38/$D$41</f>
        <v>0</v>
      </c>
      <c r="F38" s="69">
        <f>+B38+D38</f>
        <v>0</v>
      </c>
      <c r="G38" s="71">
        <f>+F38/$F$41</f>
        <v>0</v>
      </c>
    </row>
    <row r="39" spans="1:7" ht="9" customHeight="1">
      <c r="A39" s="19"/>
      <c r="B39" s="69"/>
      <c r="C39" s="70"/>
      <c r="D39" s="69"/>
      <c r="E39" s="70"/>
      <c r="F39" s="69"/>
      <c r="G39" s="71"/>
    </row>
    <row r="40" spans="1:7" ht="12.75">
      <c r="A40" s="19"/>
      <c r="B40" s="69"/>
      <c r="C40" s="70"/>
      <c r="D40" s="69"/>
      <c r="E40" s="70"/>
      <c r="F40" s="69"/>
      <c r="G40" s="71"/>
    </row>
    <row r="41" spans="1:8" ht="12.75">
      <c r="A41" s="75" t="s">
        <v>148</v>
      </c>
      <c r="B41" s="76">
        <f>SUM(B10:B39)</f>
        <v>293</v>
      </c>
      <c r="C41" s="77">
        <f>SUM(C9:C39)</f>
        <v>1</v>
      </c>
      <c r="D41" s="76">
        <f>SUM(D10:D39)</f>
        <v>234</v>
      </c>
      <c r="E41" s="77">
        <f>SUM(E9:E39)</f>
        <v>1</v>
      </c>
      <c r="F41" s="76">
        <f>SUM(F9:F39)</f>
        <v>527</v>
      </c>
      <c r="G41" s="78">
        <f>SUM(G8:G39)</f>
        <v>0.9999999999999999</v>
      </c>
      <c r="H41" s="136"/>
    </row>
    <row r="42" spans="1:7" s="26" customFormat="1" ht="15" customHeight="1">
      <c r="A42" s="193" t="s">
        <v>147</v>
      </c>
      <c r="B42" s="80"/>
      <c r="C42" s="81"/>
      <c r="D42" s="81"/>
      <c r="E42" s="81"/>
      <c r="F42" s="81"/>
      <c r="G42" s="81"/>
    </row>
    <row r="43" spans="1:7" s="26" customFormat="1" ht="18.75" customHeight="1">
      <c r="A43" s="194" t="s">
        <v>14</v>
      </c>
      <c r="B43" s="80"/>
      <c r="C43" s="81"/>
      <c r="D43" s="80"/>
      <c r="E43" s="81"/>
      <c r="F43" s="80"/>
      <c r="G43" s="85" t="s">
        <v>221</v>
      </c>
    </row>
    <row r="44" spans="2:7" s="26" customFormat="1" ht="12">
      <c r="B44" s="80"/>
      <c r="C44" s="81"/>
      <c r="D44" s="80"/>
      <c r="E44" s="81"/>
      <c r="F44" s="80"/>
      <c r="G44" s="81"/>
    </row>
    <row r="45" spans="2:7" s="26" customFormat="1" ht="12">
      <c r="B45" s="80"/>
      <c r="C45" s="81"/>
      <c r="D45" s="80"/>
      <c r="E45" s="81"/>
      <c r="F45" s="80"/>
      <c r="G45" s="81"/>
    </row>
    <row r="46" spans="2:7" s="26" customFormat="1" ht="12">
      <c r="B46" s="80"/>
      <c r="C46" s="81"/>
      <c r="D46" s="80"/>
      <c r="E46" s="81"/>
      <c r="F46" s="80"/>
      <c r="G46" s="81"/>
    </row>
    <row r="47" spans="2:7" s="26" customFormat="1" ht="12">
      <c r="B47" s="80"/>
      <c r="C47" s="81"/>
      <c r="D47" s="80"/>
      <c r="E47" s="81"/>
      <c r="F47" s="80"/>
      <c r="G47" s="81"/>
    </row>
    <row r="48" spans="2:7" s="26" customFormat="1" ht="12">
      <c r="B48" s="80"/>
      <c r="C48" s="81"/>
      <c r="D48" s="80"/>
      <c r="E48" s="81"/>
      <c r="F48" s="80"/>
      <c r="G48" s="81"/>
    </row>
    <row r="49" spans="2:7" s="26" customFormat="1" ht="12">
      <c r="B49" s="80"/>
      <c r="C49" s="81"/>
      <c r="D49" s="80"/>
      <c r="E49" s="81"/>
      <c r="F49" s="80"/>
      <c r="G49" s="81"/>
    </row>
  </sheetData>
  <mergeCells count="29">
    <mergeCell ref="IS3:IV3"/>
    <mergeCell ref="HI3:HQ3"/>
    <mergeCell ref="HR3:HZ3"/>
    <mergeCell ref="IA3:II3"/>
    <mergeCell ref="IJ3:IR3"/>
    <mergeCell ref="FY3:GG3"/>
    <mergeCell ref="GH3:GP3"/>
    <mergeCell ref="GQ3:GY3"/>
    <mergeCell ref="GZ3:HH3"/>
    <mergeCell ref="EO3:EW3"/>
    <mergeCell ref="EX3:FF3"/>
    <mergeCell ref="FG3:FO3"/>
    <mergeCell ref="FP3:FX3"/>
    <mergeCell ref="DE3:DM3"/>
    <mergeCell ref="DN3:DV3"/>
    <mergeCell ref="DW3:EE3"/>
    <mergeCell ref="EF3:EN3"/>
    <mergeCell ref="BU3:CC3"/>
    <mergeCell ref="CD3:CL3"/>
    <mergeCell ref="CM3:CU3"/>
    <mergeCell ref="CV3:DD3"/>
    <mergeCell ref="AK3:AS3"/>
    <mergeCell ref="AT3:BB3"/>
    <mergeCell ref="BC3:BK3"/>
    <mergeCell ref="BL3:BT3"/>
    <mergeCell ref="A3:I3"/>
    <mergeCell ref="J3:R3"/>
    <mergeCell ref="S3:AA3"/>
    <mergeCell ref="AB3:AJ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r:id="rId1"/>
  <headerFooter alignWithMargins="0">
    <oddFooter>&amp;R&amp;9EP-2a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V19"/>
  <sheetViews>
    <sheetView showGridLines="0" zoomScale="75" zoomScaleNormal="75" workbookViewId="0" topLeftCell="A1">
      <selection activeCell="L10" sqref="L10"/>
    </sheetView>
  </sheetViews>
  <sheetFormatPr defaultColWidth="11.421875" defaultRowHeight="12.75"/>
  <cols>
    <col min="1" max="1" width="16.57421875" style="139" customWidth="1"/>
    <col min="2" max="2" width="9.7109375" style="139" customWidth="1"/>
    <col min="3" max="3" width="3.7109375" style="313" customWidth="1"/>
    <col min="4" max="4" width="9.7109375" style="139" customWidth="1"/>
    <col min="5" max="5" width="3.28125" style="313" customWidth="1"/>
    <col min="6" max="6" width="9.7109375" style="139" customWidth="1"/>
    <col min="7" max="7" width="3.7109375" style="313" customWidth="1"/>
    <col min="8" max="8" width="9.7109375" style="139" customWidth="1"/>
    <col min="9" max="9" width="3.7109375" style="313" customWidth="1"/>
    <col min="10" max="10" width="9.7109375" style="139" customWidth="1"/>
    <col min="11" max="11" width="3.28125" style="313" customWidth="1"/>
    <col min="12" max="12" width="9.7109375" style="139" customWidth="1"/>
    <col min="13" max="13" width="3.7109375" style="313" customWidth="1"/>
    <col min="14" max="14" width="1.8515625" style="139" customWidth="1"/>
    <col min="15" max="16" width="6.7109375" style="139" customWidth="1"/>
    <col min="17" max="17" width="1.57421875" style="313" customWidth="1"/>
    <col min="18" max="19" width="6.7109375" style="139" customWidth="1"/>
    <col min="20" max="20" width="1.7109375" style="313" customWidth="1"/>
    <col min="21" max="22" width="6.7109375" style="139" customWidth="1"/>
    <col min="23" max="23" width="3.7109375" style="313" customWidth="1"/>
    <col min="24" max="16384" width="11.57421875" style="139" customWidth="1"/>
  </cols>
  <sheetData>
    <row r="1" spans="1:23" ht="18">
      <c r="A1" s="21" t="s">
        <v>182</v>
      </c>
      <c r="B1" s="2"/>
      <c r="C1" s="309"/>
      <c r="D1" s="2"/>
      <c r="E1" s="309"/>
      <c r="F1" s="2"/>
      <c r="G1" s="309"/>
      <c r="H1" s="2"/>
      <c r="I1" s="309"/>
      <c r="J1" s="2"/>
      <c r="K1" s="309"/>
      <c r="L1" s="2"/>
      <c r="M1" s="309"/>
      <c r="O1" s="2"/>
      <c r="P1" s="2"/>
      <c r="Q1" s="309"/>
      <c r="R1" s="2"/>
      <c r="S1" s="2"/>
      <c r="T1" s="309"/>
      <c r="U1" s="2"/>
      <c r="V1" s="2"/>
      <c r="W1" s="309"/>
    </row>
    <row r="2" spans="1:23" ht="18">
      <c r="A2" s="21" t="s">
        <v>183</v>
      </c>
      <c r="B2" s="2"/>
      <c r="C2" s="309"/>
      <c r="D2" s="2"/>
      <c r="E2" s="309"/>
      <c r="F2" s="2"/>
      <c r="G2" s="309"/>
      <c r="H2" s="2"/>
      <c r="I2" s="309"/>
      <c r="J2" s="2"/>
      <c r="K2" s="309"/>
      <c r="L2" s="2"/>
      <c r="M2" s="309"/>
      <c r="O2" s="2"/>
      <c r="P2" s="2"/>
      <c r="Q2" s="309"/>
      <c r="R2" s="2"/>
      <c r="S2" s="2"/>
      <c r="T2" s="309"/>
      <c r="U2" s="2"/>
      <c r="V2" s="2"/>
      <c r="W2" s="309"/>
    </row>
    <row r="3" spans="1:256" ht="15">
      <c r="A3" s="586" t="s">
        <v>236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86"/>
      <c r="CU3" s="586"/>
      <c r="CV3" s="586"/>
      <c r="CW3" s="586"/>
      <c r="CX3" s="586"/>
      <c r="CY3" s="586"/>
      <c r="CZ3" s="586"/>
      <c r="DA3" s="586"/>
      <c r="DB3" s="586"/>
      <c r="DC3" s="586"/>
      <c r="DD3" s="586"/>
      <c r="DE3" s="586"/>
      <c r="DF3" s="586"/>
      <c r="DG3" s="586"/>
      <c r="DH3" s="586"/>
      <c r="DI3" s="586"/>
      <c r="DJ3" s="586"/>
      <c r="DK3" s="586"/>
      <c r="DL3" s="586"/>
      <c r="DM3" s="586"/>
      <c r="DN3" s="586"/>
      <c r="DO3" s="586"/>
      <c r="DP3" s="586"/>
      <c r="DQ3" s="586"/>
      <c r="DR3" s="586"/>
      <c r="DS3" s="586"/>
      <c r="DT3" s="586"/>
      <c r="DU3" s="586"/>
      <c r="DV3" s="586"/>
      <c r="DW3" s="586"/>
      <c r="DX3" s="586"/>
      <c r="DY3" s="586"/>
      <c r="DZ3" s="586"/>
      <c r="EA3" s="586"/>
      <c r="EB3" s="586"/>
      <c r="EC3" s="586"/>
      <c r="ED3" s="586"/>
      <c r="EE3" s="586"/>
      <c r="EF3" s="586"/>
      <c r="EG3" s="586"/>
      <c r="EH3" s="586"/>
      <c r="EI3" s="586"/>
      <c r="EJ3" s="586"/>
      <c r="EK3" s="586"/>
      <c r="EL3" s="586"/>
      <c r="EM3" s="586"/>
      <c r="EN3" s="586"/>
      <c r="EO3" s="586"/>
      <c r="EP3" s="586"/>
      <c r="EQ3" s="586"/>
      <c r="ER3" s="586"/>
      <c r="ES3" s="586"/>
      <c r="ET3" s="586"/>
      <c r="EU3" s="586"/>
      <c r="EV3" s="586"/>
      <c r="EW3" s="586"/>
      <c r="EX3" s="586"/>
      <c r="EY3" s="586"/>
      <c r="EZ3" s="586"/>
      <c r="FA3" s="586"/>
      <c r="FB3" s="586"/>
      <c r="FC3" s="586"/>
      <c r="FD3" s="586"/>
      <c r="FE3" s="586"/>
      <c r="FF3" s="586"/>
      <c r="FG3" s="586"/>
      <c r="FH3" s="586"/>
      <c r="FI3" s="586"/>
      <c r="FJ3" s="586"/>
      <c r="FK3" s="586"/>
      <c r="FL3" s="586"/>
      <c r="FM3" s="586"/>
      <c r="FN3" s="586"/>
      <c r="FO3" s="586"/>
      <c r="FP3" s="586"/>
      <c r="FQ3" s="586"/>
      <c r="FR3" s="586"/>
      <c r="FS3" s="586"/>
      <c r="FT3" s="586"/>
      <c r="FU3" s="586"/>
      <c r="FV3" s="586"/>
      <c r="FW3" s="586"/>
      <c r="FX3" s="586"/>
      <c r="FY3" s="586"/>
      <c r="FZ3" s="586"/>
      <c r="GA3" s="586"/>
      <c r="GB3" s="586"/>
      <c r="GC3" s="586"/>
      <c r="GD3" s="586"/>
      <c r="GE3" s="586"/>
      <c r="GF3" s="586"/>
      <c r="GG3" s="586"/>
      <c r="GH3" s="586"/>
      <c r="GI3" s="586"/>
      <c r="GJ3" s="586"/>
      <c r="GK3" s="586"/>
      <c r="GL3" s="586"/>
      <c r="GM3" s="586"/>
      <c r="GN3" s="586"/>
      <c r="GO3" s="586"/>
      <c r="GP3" s="586"/>
      <c r="GQ3" s="586"/>
      <c r="GR3" s="586"/>
      <c r="GS3" s="586"/>
      <c r="GT3" s="586"/>
      <c r="GU3" s="586"/>
      <c r="GV3" s="586"/>
      <c r="GW3" s="586"/>
      <c r="GX3" s="586"/>
      <c r="GY3" s="586"/>
      <c r="GZ3" s="586"/>
      <c r="HA3" s="586"/>
      <c r="HB3" s="586"/>
      <c r="HC3" s="586"/>
      <c r="HD3" s="586"/>
      <c r="HE3" s="586"/>
      <c r="HF3" s="586"/>
      <c r="HG3" s="586"/>
      <c r="HH3" s="586"/>
      <c r="HI3" s="586"/>
      <c r="HJ3" s="586"/>
      <c r="HK3" s="586"/>
      <c r="HL3" s="586"/>
      <c r="HM3" s="586"/>
      <c r="HN3" s="586"/>
      <c r="HO3" s="586"/>
      <c r="HP3" s="586"/>
      <c r="HQ3" s="586"/>
      <c r="HR3" s="586"/>
      <c r="HS3" s="586"/>
      <c r="HT3" s="586"/>
      <c r="HU3" s="586"/>
      <c r="HV3" s="586"/>
      <c r="HW3" s="586"/>
      <c r="HX3" s="586"/>
      <c r="HY3" s="586"/>
      <c r="HZ3" s="586"/>
      <c r="IA3" s="586"/>
      <c r="IB3" s="586"/>
      <c r="IC3" s="586"/>
      <c r="ID3" s="586"/>
      <c r="IE3" s="586"/>
      <c r="IF3" s="586"/>
      <c r="IG3" s="586"/>
      <c r="IH3" s="586"/>
      <c r="II3" s="586"/>
      <c r="IJ3" s="586"/>
      <c r="IK3" s="586"/>
      <c r="IL3" s="586"/>
      <c r="IM3" s="586"/>
      <c r="IN3" s="586"/>
      <c r="IO3" s="586"/>
      <c r="IP3" s="586"/>
      <c r="IQ3" s="586"/>
      <c r="IR3" s="586"/>
      <c r="IS3" s="586"/>
      <c r="IT3" s="586"/>
      <c r="IU3" s="586"/>
      <c r="IV3" s="586"/>
    </row>
    <row r="4" spans="1:19" ht="12.75">
      <c r="A4" s="311"/>
      <c r="B4" s="311"/>
      <c r="C4" s="312"/>
      <c r="D4" s="311"/>
      <c r="E4" s="312"/>
      <c r="F4" s="311"/>
      <c r="G4" s="312"/>
      <c r="H4" s="311"/>
      <c r="I4" s="312"/>
      <c r="J4" s="311"/>
      <c r="O4" s="311"/>
      <c r="P4" s="311"/>
      <c r="Q4" s="312"/>
      <c r="R4" s="311"/>
      <c r="S4" s="311"/>
    </row>
    <row r="5" spans="1:23" s="321" customFormat="1" ht="25.5" customHeight="1">
      <c r="A5" s="314"/>
      <c r="B5" s="315" t="s">
        <v>222</v>
      </c>
      <c r="C5" s="316"/>
      <c r="D5" s="316"/>
      <c r="E5" s="316"/>
      <c r="F5" s="317"/>
      <c r="G5" s="316"/>
      <c r="H5" s="315" t="s">
        <v>223</v>
      </c>
      <c r="I5" s="316"/>
      <c r="J5" s="316"/>
      <c r="K5" s="318"/>
      <c r="L5" s="319"/>
      <c r="M5" s="320"/>
      <c r="O5" s="315" t="s">
        <v>244</v>
      </c>
      <c r="P5" s="477"/>
      <c r="Q5" s="316"/>
      <c r="R5" s="316"/>
      <c r="S5" s="316"/>
      <c r="T5" s="318"/>
      <c r="U5" s="319"/>
      <c r="V5" s="318"/>
      <c r="W5" s="320"/>
    </row>
    <row r="6" spans="1:23" ht="19.5" customHeight="1">
      <c r="A6" s="322" t="s">
        <v>184</v>
      </c>
      <c r="B6" s="323"/>
      <c r="C6" s="324"/>
      <c r="D6" s="323" t="s">
        <v>115</v>
      </c>
      <c r="E6" s="324"/>
      <c r="F6" s="595" t="s">
        <v>153</v>
      </c>
      <c r="G6" s="596"/>
      <c r="H6" s="325"/>
      <c r="I6" s="324"/>
      <c r="J6" s="323" t="s">
        <v>115</v>
      </c>
      <c r="K6" s="324"/>
      <c r="L6" s="466" t="s">
        <v>205</v>
      </c>
      <c r="M6" s="540"/>
      <c r="O6" s="325"/>
      <c r="P6" s="508"/>
      <c r="Q6" s="324"/>
      <c r="R6" s="323" t="s">
        <v>115</v>
      </c>
      <c r="S6" s="324"/>
      <c r="T6" s="324"/>
      <c r="U6" s="323" t="s">
        <v>245</v>
      </c>
      <c r="V6" s="324"/>
      <c r="W6" s="326"/>
    </row>
    <row r="7" spans="1:23" ht="19.5" customHeight="1">
      <c r="A7" s="322" t="s">
        <v>154</v>
      </c>
      <c r="B7" s="323" t="s">
        <v>116</v>
      </c>
      <c r="C7" s="324"/>
      <c r="D7" s="323" t="s">
        <v>207</v>
      </c>
      <c r="E7" s="324"/>
      <c r="F7" s="466" t="s">
        <v>157</v>
      </c>
      <c r="G7" s="467"/>
      <c r="H7" s="323" t="s">
        <v>116</v>
      </c>
      <c r="I7" s="324"/>
      <c r="J7" s="323" t="s">
        <v>207</v>
      </c>
      <c r="K7" s="324"/>
      <c r="L7" s="466" t="s">
        <v>157</v>
      </c>
      <c r="M7" s="540"/>
      <c r="O7" s="323" t="s">
        <v>116</v>
      </c>
      <c r="P7" s="324"/>
      <c r="Q7" s="324"/>
      <c r="R7" s="323" t="s">
        <v>207</v>
      </c>
      <c r="S7" s="324"/>
      <c r="T7" s="324"/>
      <c r="U7" s="323" t="s">
        <v>249</v>
      </c>
      <c r="V7" s="324"/>
      <c r="W7" s="326"/>
    </row>
    <row r="8" spans="1:23" ht="19.5" customHeight="1">
      <c r="A8" s="327"/>
      <c r="B8" s="328"/>
      <c r="C8" s="329"/>
      <c r="D8" s="593" t="s">
        <v>158</v>
      </c>
      <c r="E8" s="594"/>
      <c r="F8" s="590" t="s">
        <v>206</v>
      </c>
      <c r="G8" s="591"/>
      <c r="H8" s="328"/>
      <c r="I8" s="329"/>
      <c r="J8" s="593" t="s">
        <v>204</v>
      </c>
      <c r="K8" s="594"/>
      <c r="L8" s="590" t="s">
        <v>206</v>
      </c>
      <c r="M8" s="592"/>
      <c r="O8" s="328" t="s">
        <v>247</v>
      </c>
      <c r="P8" s="509" t="s">
        <v>99</v>
      </c>
      <c r="Q8" s="329"/>
      <c r="R8" s="328" t="s">
        <v>247</v>
      </c>
      <c r="S8" s="509" t="s">
        <v>99</v>
      </c>
      <c r="T8" s="473"/>
      <c r="U8" s="328" t="s">
        <v>247</v>
      </c>
      <c r="V8" s="509" t="s">
        <v>99</v>
      </c>
      <c r="W8" s="472"/>
    </row>
    <row r="9" spans="1:23" ht="21.75" customHeight="1">
      <c r="A9" s="362" t="s">
        <v>211</v>
      </c>
      <c r="B9" s="402">
        <v>22</v>
      </c>
      <c r="C9" s="409"/>
      <c r="D9" s="402">
        <v>11557</v>
      </c>
      <c r="E9" s="410"/>
      <c r="F9" s="468">
        <f>+B9*100000/D9</f>
        <v>190.3608202820801</v>
      </c>
      <c r="G9" s="469"/>
      <c r="H9" s="402">
        <v>16</v>
      </c>
      <c r="I9" s="409"/>
      <c r="J9" s="402">
        <v>11899</v>
      </c>
      <c r="K9" s="410"/>
      <c r="L9" s="468">
        <f>+H9*100000/J9</f>
        <v>134.46508109925205</v>
      </c>
      <c r="M9" s="541"/>
      <c r="N9" s="353"/>
      <c r="O9" s="510">
        <f aca="true" t="shared" si="0" ref="O9:O14">B9-H9</f>
        <v>6</v>
      </c>
      <c r="P9" s="492">
        <f>(B9/H9)-1</f>
        <v>0.375</v>
      </c>
      <c r="Q9" s="511"/>
      <c r="R9" s="510">
        <f aca="true" t="shared" si="1" ref="R9:R14">D9-J9</f>
        <v>-342</v>
      </c>
      <c r="S9" s="512">
        <f aca="true" t="shared" si="2" ref="S9:S14">(D9/J9)-1</f>
        <v>-0.028741911084965155</v>
      </c>
      <c r="T9" s="513"/>
      <c r="U9" s="514">
        <f aca="true" t="shared" si="3" ref="U9:U14">F9-L9</f>
        <v>55.895739182828066</v>
      </c>
      <c r="V9" s="515">
        <f>(F9/L9)-1</f>
        <v>0.4156896253352944</v>
      </c>
      <c r="W9" s="516"/>
    </row>
    <row r="10" spans="1:23" ht="21.75" customHeight="1">
      <c r="A10" s="367" t="s">
        <v>161</v>
      </c>
      <c r="B10" s="402">
        <v>677</v>
      </c>
      <c r="C10" s="409"/>
      <c r="D10" s="402">
        <v>65691</v>
      </c>
      <c r="E10" s="410"/>
      <c r="F10" s="468">
        <f>+B10*100000/D10</f>
        <v>1030.5825759997565</v>
      </c>
      <c r="G10" s="469"/>
      <c r="H10" s="402">
        <v>709</v>
      </c>
      <c r="I10" s="409"/>
      <c r="J10" s="402">
        <v>65339</v>
      </c>
      <c r="K10" s="410"/>
      <c r="L10" s="468">
        <f>+H10*100000/J10</f>
        <v>1085.1099649520195</v>
      </c>
      <c r="M10" s="541"/>
      <c r="N10" s="353"/>
      <c r="O10" s="517">
        <f t="shared" si="0"/>
        <v>-32</v>
      </c>
      <c r="P10" s="489">
        <f>(B10/H10)-1</f>
        <v>-0.04513399153737663</v>
      </c>
      <c r="Q10" s="518"/>
      <c r="R10" s="517">
        <f t="shared" si="1"/>
        <v>352</v>
      </c>
      <c r="S10" s="519">
        <f t="shared" si="2"/>
        <v>0.005387287837279375</v>
      </c>
      <c r="T10" s="520"/>
      <c r="U10" s="521">
        <f t="shared" si="3"/>
        <v>-54.52738895226298</v>
      </c>
      <c r="V10" s="522">
        <f>(F10/L10)-1</f>
        <v>-0.050250565116388035</v>
      </c>
      <c r="W10" s="523"/>
    </row>
    <row r="11" spans="1:23" ht="21.75" customHeight="1">
      <c r="A11" s="367" t="s">
        <v>162</v>
      </c>
      <c r="B11" s="402">
        <v>117</v>
      </c>
      <c r="C11" s="409"/>
      <c r="D11" s="402">
        <v>23643</v>
      </c>
      <c r="E11" s="410"/>
      <c r="F11" s="468">
        <f>+B11*100000/D11</f>
        <v>494.86105824133995</v>
      </c>
      <c r="G11" s="469"/>
      <c r="H11" s="402">
        <v>134</v>
      </c>
      <c r="I11" s="409"/>
      <c r="J11" s="402">
        <v>22234</v>
      </c>
      <c r="K11" s="410"/>
      <c r="L11" s="468">
        <f>+H11*100000/J11</f>
        <v>602.6805792929747</v>
      </c>
      <c r="M11" s="541"/>
      <c r="N11" s="353"/>
      <c r="O11" s="517">
        <f t="shared" si="0"/>
        <v>-17</v>
      </c>
      <c r="P11" s="489">
        <f>(B11/H11)-1</f>
        <v>-0.12686567164179108</v>
      </c>
      <c r="Q11" s="518"/>
      <c r="R11" s="517">
        <f t="shared" si="1"/>
        <v>1409</v>
      </c>
      <c r="S11" s="519">
        <f t="shared" si="2"/>
        <v>0.0633714131510299</v>
      </c>
      <c r="T11" s="520"/>
      <c r="U11" s="521">
        <f t="shared" si="3"/>
        <v>-107.81952105163475</v>
      </c>
      <c r="V11" s="539">
        <f>(F11/L11)-1</f>
        <v>-0.17889994261657072</v>
      </c>
      <c r="W11" s="523"/>
    </row>
    <row r="12" spans="1:23" ht="21.75" customHeight="1">
      <c r="A12" s="367" t="s">
        <v>163</v>
      </c>
      <c r="B12" s="402">
        <v>393</v>
      </c>
      <c r="C12" s="409"/>
      <c r="D12" s="402">
        <v>121257</v>
      </c>
      <c r="E12" s="410"/>
      <c r="F12" s="468">
        <f>+B12*100000/D12</f>
        <v>324.1050001237042</v>
      </c>
      <c r="G12" s="469"/>
      <c r="H12" s="402">
        <v>329</v>
      </c>
      <c r="I12" s="409"/>
      <c r="J12" s="402">
        <v>115135</v>
      </c>
      <c r="K12" s="410"/>
      <c r="L12" s="468">
        <f>+H12*100000/J12</f>
        <v>285.7515090980154</v>
      </c>
      <c r="M12" s="541"/>
      <c r="N12" s="353"/>
      <c r="O12" s="517">
        <f t="shared" si="0"/>
        <v>64</v>
      </c>
      <c r="P12" s="489">
        <f>(B12/H12)-1</f>
        <v>0.19452887537993924</v>
      </c>
      <c r="Q12" s="518"/>
      <c r="R12" s="517">
        <f t="shared" si="1"/>
        <v>6122</v>
      </c>
      <c r="S12" s="519">
        <f t="shared" si="2"/>
        <v>0.053172362878360246</v>
      </c>
      <c r="T12" s="520"/>
      <c r="U12" s="521">
        <f t="shared" si="3"/>
        <v>38.35349102568881</v>
      </c>
      <c r="V12" s="522">
        <f>(F12/L12)-1</f>
        <v>0.13421973219582628</v>
      </c>
      <c r="W12" s="523"/>
    </row>
    <row r="13" spans="1:23" ht="21.75" customHeight="1">
      <c r="A13" s="380" t="s">
        <v>23</v>
      </c>
      <c r="B13" s="402"/>
      <c r="C13" s="411"/>
      <c r="D13" s="402">
        <v>2</v>
      </c>
      <c r="E13" s="412"/>
      <c r="F13" s="470"/>
      <c r="G13" s="471"/>
      <c r="H13" s="402"/>
      <c r="I13" s="411"/>
      <c r="J13" s="402">
        <v>7</v>
      </c>
      <c r="K13" s="412"/>
      <c r="L13" s="470"/>
      <c r="M13" s="542"/>
      <c r="N13" s="353"/>
      <c r="O13" s="524">
        <f t="shared" si="0"/>
        <v>0</v>
      </c>
      <c r="P13" s="502"/>
      <c r="Q13" s="525"/>
      <c r="R13" s="524">
        <f t="shared" si="1"/>
        <v>-5</v>
      </c>
      <c r="S13" s="526">
        <f t="shared" si="2"/>
        <v>-0.7142857142857143</v>
      </c>
      <c r="T13" s="527"/>
      <c r="U13" s="528">
        <f t="shared" si="3"/>
        <v>0</v>
      </c>
      <c r="V13" s="529"/>
      <c r="W13" s="530"/>
    </row>
    <row r="14" spans="1:23" ht="21.75" customHeight="1">
      <c r="A14" s="390" t="s">
        <v>13</v>
      </c>
      <c r="B14" s="406">
        <f>SUM(B9:B13)</f>
        <v>1209</v>
      </c>
      <c r="C14" s="411"/>
      <c r="D14" s="406">
        <f>SUM(D9:D13)</f>
        <v>222150</v>
      </c>
      <c r="E14" s="412"/>
      <c r="F14" s="470">
        <f>+B14*100000/D14</f>
        <v>544.2268737339635</v>
      </c>
      <c r="G14" s="471"/>
      <c r="H14" s="406">
        <f>SUM(H9:H13)</f>
        <v>1188</v>
      </c>
      <c r="I14" s="411"/>
      <c r="J14" s="406">
        <v>214615</v>
      </c>
      <c r="K14" s="412"/>
      <c r="L14" s="470">
        <f>+H14*100000/J14</f>
        <v>553.5493791207512</v>
      </c>
      <c r="M14" s="542"/>
      <c r="N14" s="353"/>
      <c r="O14" s="531">
        <f t="shared" si="0"/>
        <v>21</v>
      </c>
      <c r="P14" s="532">
        <f>(B14/H14)-1</f>
        <v>0.017676767676767735</v>
      </c>
      <c r="Q14" s="533"/>
      <c r="R14" s="531">
        <f t="shared" si="1"/>
        <v>7535</v>
      </c>
      <c r="S14" s="534">
        <f t="shared" si="2"/>
        <v>0.03510938191645496</v>
      </c>
      <c r="T14" s="535"/>
      <c r="U14" s="536">
        <f t="shared" si="3"/>
        <v>-9.322505386787611</v>
      </c>
      <c r="V14" s="537">
        <f>(F14/L14)-1</f>
        <v>-0.01684132570358099</v>
      </c>
      <c r="W14" s="538"/>
    </row>
    <row r="15" spans="1:3" ht="17.25" customHeight="1">
      <c r="A15" s="338" t="s">
        <v>231</v>
      </c>
      <c r="B15" s="330"/>
      <c r="C15" s="331"/>
    </row>
    <row r="16" spans="1:3" ht="13.5" customHeight="1">
      <c r="A16" s="338" t="s">
        <v>232</v>
      </c>
      <c r="B16" s="330"/>
      <c r="C16" s="331"/>
    </row>
    <row r="17" spans="1:23" ht="15" customHeight="1">
      <c r="A17" s="332" t="s">
        <v>177</v>
      </c>
      <c r="B17" s="330"/>
      <c r="C17" s="331"/>
      <c r="D17" s="313"/>
      <c r="F17" s="333"/>
      <c r="G17" s="333"/>
      <c r="H17" s="313"/>
      <c r="J17" s="313"/>
      <c r="L17" s="333"/>
      <c r="M17" s="333"/>
      <c r="O17" s="313"/>
      <c r="P17" s="313"/>
      <c r="R17" s="313"/>
      <c r="S17" s="313"/>
      <c r="U17" s="333"/>
      <c r="V17" s="333"/>
      <c r="W17" s="333"/>
    </row>
    <row r="18" spans="1:3" ht="12.75">
      <c r="A18" s="334" t="s">
        <v>24</v>
      </c>
      <c r="B18" s="330"/>
      <c r="C18" s="331"/>
    </row>
    <row r="19" spans="1:23" ht="18" customHeight="1">
      <c r="A19" s="182"/>
      <c r="M19" s="85" t="s">
        <v>221</v>
      </c>
      <c r="W19" s="85"/>
    </row>
  </sheetData>
  <mergeCells count="34">
    <mergeCell ref="IS3:IV3"/>
    <mergeCell ref="F6:G6"/>
    <mergeCell ref="HI3:HQ3"/>
    <mergeCell ref="HR3:HZ3"/>
    <mergeCell ref="IA3:II3"/>
    <mergeCell ref="IJ3:IR3"/>
    <mergeCell ref="FY3:GG3"/>
    <mergeCell ref="GH3:GP3"/>
    <mergeCell ref="GQ3:GY3"/>
    <mergeCell ref="GZ3:HH3"/>
    <mergeCell ref="EO3:EW3"/>
    <mergeCell ref="EX3:FF3"/>
    <mergeCell ref="FG3:FO3"/>
    <mergeCell ref="FP3:FX3"/>
    <mergeCell ref="DE3:DM3"/>
    <mergeCell ref="DN3:DV3"/>
    <mergeCell ref="DW3:EE3"/>
    <mergeCell ref="EF3:EN3"/>
    <mergeCell ref="BU3:CC3"/>
    <mergeCell ref="CD3:CL3"/>
    <mergeCell ref="CM3:CU3"/>
    <mergeCell ref="CV3:DD3"/>
    <mergeCell ref="AK3:AS3"/>
    <mergeCell ref="AT3:BB3"/>
    <mergeCell ref="BC3:BK3"/>
    <mergeCell ref="BL3:BT3"/>
    <mergeCell ref="A3:I3"/>
    <mergeCell ref="J3:R3"/>
    <mergeCell ref="S3:AA3"/>
    <mergeCell ref="AB3:AJ3"/>
    <mergeCell ref="F8:G8"/>
    <mergeCell ref="L8:M8"/>
    <mergeCell ref="J8:K8"/>
    <mergeCell ref="D8:E8"/>
  </mergeCells>
  <printOptions horizontalCentered="1" verticalCentered="1"/>
  <pageMargins left="0.7874015748031497" right="0.7874015748031497" top="1.1811023622047245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&amp;L&amp;F&amp;C&amp;"Arial,Negrita"Instituto Navarro de Salud Laboral (INSL)&amp;R&amp;9EP-3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Navarro de Salud Labo</dc:creator>
  <cp:keywords/>
  <dc:description/>
  <cp:lastModifiedBy>N222662</cp:lastModifiedBy>
  <cp:lastPrinted>2006-08-17T12:54:09Z</cp:lastPrinted>
  <dcterms:created xsi:type="dcterms:W3CDTF">2001-07-19T07:51:49Z</dcterms:created>
  <dcterms:modified xsi:type="dcterms:W3CDTF">2006-08-18T10:53:00Z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-1926927408</vt:i4>
  </property>
  <property fmtid="{D5CDD505-2E9C-101B-9397-08002B2CF9AE}" pid="3" name="_EmailSubject">
    <vt:lpwstr>Comentario 2º Trimestre Siniestralidad Laboral</vt:lpwstr>
  </property>
  <property fmtid="{D5CDD505-2E9C-101B-9397-08002B2CF9AE}" pid="4" name="_AuthorEmail">
    <vt:lpwstr>jrayestaran@cfnavarra.es</vt:lpwstr>
  </property>
  <property fmtid="{D5CDD505-2E9C-101B-9397-08002B2CF9AE}" pid="5" name="_AuthorEmailDisplayName">
    <vt:lpwstr>Ayestarán Ruiz-Bazán, José Ramón (Director Inst. Salud Laboral)</vt:lpwstr>
  </property>
  <property fmtid="{D5CDD505-2E9C-101B-9397-08002B2CF9AE}" pid="6" name="_PreviousAdHocReviewCycleID">
    <vt:i4>1345569936</vt:i4>
  </property>
  <property fmtid="{D5CDD505-2E9C-101B-9397-08002B2CF9AE}" pid="7" name="_ReviewingToolsShownOnce">
    <vt:lpwstr/>
  </property>
</Properties>
</file>