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Diciembre-Noviembre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<sst xmlns="http://schemas.openxmlformats.org/spreadsheetml/2006/main" count="16" uniqueCount="16">
  <si>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</si>
  <si>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</si>
  <si>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</si>
  <si>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</si>
  <si>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</si>
  <si>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</si>
  <si>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</si>
  <si>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</si>
  <si>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</si>
  <si>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</si>
  <si>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</si>
  <si>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</si>
  <si>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</si>
  <si>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72/2015</t>
  </si>
  <si>
    <t xml:space="preserve">                        (Diciembre-Noviembre)</t>
  </si>
  <si>
    <t>Variación Dic-Nov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</si>
</sst>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10" fontId="6" fillId="4" borderId="1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Variación Relativa mes anterior.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15"/>
          <c:w val="0.90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'Diciembre-Noviembre'!$I$41</c:f>
              <c:strCache>
                <c:ptCount val="1"/>
                <c:pt idx="0">
                  <c:v>Variación Dic-Nov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'Diciembre-Noviembre'!$H$43:$H$50</c:f>
              <c:numCache/>
            </c:numRef>
          </c:cat>
          <c:val>
            <c:numRef>
              <c:f>'Diciembre-Noviembre'!$I$43:$I$50</c:f>
              <c:numCache/>
            </c:numRef>
          </c:val>
        </c:ser>
        <c:ser>
          <c:idx val="1"/>
          <c:order val="1"/>
          <c:tx>
            <c:strRef>
              <c:f>'Diciembre-Noviembre'!$J$40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'Diciembre-Noviembre'!$H$43:$H$50</c:f>
              <c:numCache/>
            </c:numRef>
          </c:cat>
          <c:val>
            <c:numRef>
              <c:f>'Diciembre-Noviembre'!$J$41:$J$48</c:f>
              <c:numCache/>
            </c:numRef>
          </c:val>
        </c:ser>
        <c:axId val="8801939"/>
        <c:axId val="12108588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8588"/>
        <c:crosses val="autoZero"/>
        <c:auto val="1"/>
        <c:lblOffset val="100"/>
        <c:noMultiLvlLbl val="0"/>
      </c:catAx>
      <c:valAx>
        <c:axId val="12108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1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38</xdr:row>
      <xdr:rowOff>0</xdr:rowOff>
    </xdr:from>
    <xdr:to>
      <xdr:col>6</xdr:col>
      <xdr:colOff>66675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438150" y="6877050"/>
        <a:ext cx="5476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1933575</xdr:colOff>
      <xdr:row>3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1743075</xdr:colOff>
      <xdr:row>21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8137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NTERMEDIACION\ESTADISTICA%20MENSUAL\E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tores"/>
      <sheetName val="Paro y contrat."/>
    </sheetNames>
    <sheetDataSet>
      <sheetData sheetId="0">
        <row r="230">
          <cell r="L230">
            <v>45839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3"/>
  <sheetViews>
    <sheetView tabSelected="1" view="pageBreakPreview" zoomScaleSheetLayoutView="100" workbookViewId="0" topLeftCell="A1">
      <selection activeCell="M48" sqref="M48"/>
    </sheetView>
  </sheetViews>
  <sheetFormatPr defaultColWidth="11.421875" defaultRowHeight="12.75"/>
  <cols>
    <col min="1" max="1" width="30.57421875" style="0" bestFit="1" customWidth="1"/>
    <col min="7" max="7" width="12.421875" style="0" bestFit="1" customWidth="1"/>
  </cols>
  <sheetData>
    <row r="3" spans="10:11" ht="18.75">
      <c r="J3" s="25" t="s">
        <v>13</v>
      </c>
      <c r="K3" s="25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6" t="s">
        <v>14</v>
      </c>
      <c r="B15" s="26"/>
      <c r="C15" s="26"/>
      <c r="D15" s="26"/>
      <c r="E15" s="26"/>
      <c r="F15" s="26"/>
      <c r="G15" s="26"/>
      <c r="H15" s="26"/>
      <c r="I15" s="26"/>
      <c r="J15" s="8"/>
      <c r="K15" s="8"/>
      <c r="L15" s="8"/>
      <c r="M15" s="8"/>
      <c r="N15" s="8"/>
      <c r="O15" s="8"/>
      <c r="P15" s="8"/>
    </row>
    <row r="25" spans="1:9" ht="26.25">
      <c r="A25" s="22" t="s">
        <v>12</v>
      </c>
      <c r="B25" s="23"/>
      <c r="C25" s="23"/>
      <c r="D25" s="23"/>
      <c r="E25" s="23"/>
      <c r="F25" s="23"/>
      <c r="G25" s="23"/>
      <c r="H25" s="23"/>
      <c r="I25" s="24"/>
    </row>
    <row r="26" spans="1:9" ht="18">
      <c r="A26" s="1"/>
      <c r="B26" s="2">
        <v>42339</v>
      </c>
      <c r="C26" s="2">
        <v>41974</v>
      </c>
      <c r="D26" s="2">
        <v>41609</v>
      </c>
      <c r="E26" s="2">
        <v>41244</v>
      </c>
      <c r="F26" s="2">
        <v>40878</v>
      </c>
      <c r="G26" s="2">
        <v>40513</v>
      </c>
      <c r="H26" s="2">
        <v>40148</v>
      </c>
      <c r="I26" s="2">
        <v>39783</v>
      </c>
    </row>
    <row r="27" spans="1:9" ht="14.25">
      <c r="A27" s="3" t="s">
        <v>0</v>
      </c>
      <c r="B27" s="4">
        <v>43143</v>
      </c>
      <c r="C27" s="4">
        <v>47786</v>
      </c>
      <c r="D27" s="4">
        <v>51488</v>
      </c>
      <c r="E27" s="4">
        <v>51944</v>
      </c>
      <c r="F27" s="4">
        <v>46946</v>
      </c>
      <c r="G27" s="4">
        <v>43011</v>
      </c>
      <c r="H27" s="4">
        <v>40653</v>
      </c>
      <c r="I27" s="4">
        <v>32956</v>
      </c>
    </row>
    <row r="28" spans="1:9" ht="14.25">
      <c r="A28" s="3" t="s">
        <v>1</v>
      </c>
      <c r="B28" s="4">
        <v>20075</v>
      </c>
      <c r="C28" s="4">
        <v>22979</v>
      </c>
      <c r="D28" s="4">
        <v>25682</v>
      </c>
      <c r="E28" s="4">
        <v>26298</v>
      </c>
      <c r="F28" s="4">
        <v>23245</v>
      </c>
      <c r="G28" s="4">
        <v>21470</v>
      </c>
      <c r="H28" s="4">
        <v>20827</v>
      </c>
      <c r="I28" s="4">
        <v>16662</v>
      </c>
    </row>
    <row r="29" spans="1:10" ht="14.25">
      <c r="A29" s="3" t="s">
        <v>2</v>
      </c>
      <c r="B29" s="4">
        <v>23068</v>
      </c>
      <c r="C29" s="4">
        <v>24807</v>
      </c>
      <c r="D29" s="4">
        <v>25806</v>
      </c>
      <c r="E29" s="4">
        <v>25646</v>
      </c>
      <c r="F29" s="4">
        <v>23701</v>
      </c>
      <c r="G29" s="4">
        <v>21541</v>
      </c>
      <c r="H29" s="4">
        <v>19826</v>
      </c>
      <c r="I29" s="4">
        <v>16294</v>
      </c>
      <c r="J29" s="15"/>
    </row>
    <row r="30" spans="1:9" ht="14.25">
      <c r="A30" s="3" t="s">
        <v>9</v>
      </c>
      <c r="B30" s="4">
        <v>3875</v>
      </c>
      <c r="C30" s="4">
        <v>4278</v>
      </c>
      <c r="D30" s="4">
        <v>4567</v>
      </c>
      <c r="E30" s="4">
        <v>4984</v>
      </c>
      <c r="F30" s="4">
        <v>4761</v>
      </c>
      <c r="G30" s="4">
        <v>4761</v>
      </c>
      <c r="H30" s="4">
        <v>4784</v>
      </c>
      <c r="I30" s="4">
        <v>4163</v>
      </c>
    </row>
    <row r="31" spans="1:9" ht="14.25">
      <c r="A31" s="3" t="s">
        <v>10</v>
      </c>
      <c r="B31" s="4">
        <v>39268</v>
      </c>
      <c r="C31" s="4">
        <v>43508</v>
      </c>
      <c r="D31" s="4">
        <v>46921</v>
      </c>
      <c r="E31" s="4">
        <v>46960</v>
      </c>
      <c r="F31" s="4">
        <v>42185</v>
      </c>
      <c r="G31" s="4">
        <v>38250</v>
      </c>
      <c r="H31" s="4">
        <v>35869</v>
      </c>
      <c r="I31" s="4">
        <v>28793</v>
      </c>
    </row>
    <row r="32" spans="1:10" ht="14.25">
      <c r="A32" s="3" t="s">
        <v>3</v>
      </c>
      <c r="B32" s="4">
        <v>1197</v>
      </c>
      <c r="C32" s="4">
        <f>C27-47506</f>
        <v>280</v>
      </c>
      <c r="D32" s="4">
        <f>D27-51278</f>
        <v>210</v>
      </c>
      <c r="E32" s="4">
        <v>95</v>
      </c>
      <c r="F32" s="4">
        <f>F27-'[1]Datos'!$L$230</f>
        <v>1107</v>
      </c>
      <c r="G32" s="4">
        <f>G27-42463</f>
        <v>548</v>
      </c>
      <c r="H32" s="4">
        <f>H27-39249</f>
        <v>1404</v>
      </c>
      <c r="I32" s="4">
        <v>2788</v>
      </c>
      <c r="J32" s="16"/>
    </row>
    <row r="33" spans="1:9" ht="14.25">
      <c r="A33" s="3" t="s">
        <v>8</v>
      </c>
      <c r="B33" s="5">
        <v>0.0285</v>
      </c>
      <c r="C33" s="5">
        <f>C32/47506</f>
        <v>0.005893992337809961</v>
      </c>
      <c r="D33" s="5">
        <f>D32/51278</f>
        <v>0.004095323530558914</v>
      </c>
      <c r="E33" s="5">
        <f>E32/51849</f>
        <v>0.001832243630542537</v>
      </c>
      <c r="F33" s="5">
        <f>F32/'[1]Datos'!$L$230</f>
        <v>0.02414974148650712</v>
      </c>
      <c r="G33" s="5">
        <f>G32/42463</f>
        <v>0.012905352895461932</v>
      </c>
      <c r="H33" s="5">
        <f>H32/39249</f>
        <v>0.03577161201559275</v>
      </c>
      <c r="I33" s="5">
        <v>0.0924</v>
      </c>
    </row>
    <row r="34" spans="1:9" ht="14.25">
      <c r="A34" s="3" t="s">
        <v>4</v>
      </c>
      <c r="B34" s="4">
        <v>1403</v>
      </c>
      <c r="C34" s="4">
        <f>C28-22214</f>
        <v>765</v>
      </c>
      <c r="D34" s="4">
        <f>D28-24887</f>
        <v>795</v>
      </c>
      <c r="E34" s="4">
        <f>E28-25700</f>
        <v>598</v>
      </c>
      <c r="F34" s="4">
        <f>F28-21993</f>
        <v>1252</v>
      </c>
      <c r="G34" s="6">
        <f>G28-20470</f>
        <v>1000</v>
      </c>
      <c r="H34" s="6">
        <f>H28-19482</f>
        <v>1345</v>
      </c>
      <c r="I34" s="6">
        <f>I28-14448</f>
        <v>2214</v>
      </c>
    </row>
    <row r="35" spans="1:9" ht="14.25">
      <c r="A35" s="3" t="s">
        <v>5</v>
      </c>
      <c r="B35" s="5">
        <v>0.0751</v>
      </c>
      <c r="C35" s="5">
        <f>C34/22214</f>
        <v>0.034437741964526876</v>
      </c>
      <c r="D35" s="5">
        <f>D34/24887</f>
        <v>0.0319443886366376</v>
      </c>
      <c r="E35" s="5">
        <f>E34/25700</f>
        <v>0.023268482490272375</v>
      </c>
      <c r="F35" s="5">
        <f>F34/21993</f>
        <v>0.05692720411039876</v>
      </c>
      <c r="G35" s="5">
        <f>G34/20470</f>
        <v>0.048851978505129456</v>
      </c>
      <c r="H35" s="5">
        <f>H34/19482</f>
        <v>0.06903808643876398</v>
      </c>
      <c r="I35" s="5">
        <f>(I34/14448)</f>
        <v>0.1532392026578073</v>
      </c>
    </row>
    <row r="36" spans="1:9" ht="14.25">
      <c r="A36" s="3" t="s">
        <v>6</v>
      </c>
      <c r="B36" s="4">
        <v>-206</v>
      </c>
      <c r="C36" s="4">
        <f>C29-25292</f>
        <v>-485</v>
      </c>
      <c r="D36" s="4">
        <f>D29-26391</f>
        <v>-585</v>
      </c>
      <c r="E36" s="4">
        <f>E29-26149</f>
        <v>-503</v>
      </c>
      <c r="F36" s="4">
        <f>F29-23846</f>
        <v>-145</v>
      </c>
      <c r="G36" s="6">
        <f>G29-21993</f>
        <v>-452</v>
      </c>
      <c r="H36" s="6">
        <f>H29-19767</f>
        <v>59</v>
      </c>
      <c r="I36" s="6">
        <f>I29-15720</f>
        <v>574</v>
      </c>
    </row>
    <row r="37" spans="1:9" ht="14.25" customHeight="1">
      <c r="A37" s="3" t="s">
        <v>7</v>
      </c>
      <c r="B37" s="5">
        <v>-0.0089</v>
      </c>
      <c r="C37" s="5">
        <f>C36/25292</f>
        <v>-0.01917602403922189</v>
      </c>
      <c r="D37" s="5">
        <f>D36/26391</f>
        <v>-0.022166647720813913</v>
      </c>
      <c r="E37" s="5">
        <f>E36/26149</f>
        <v>-0.019235917243489234</v>
      </c>
      <c r="F37" s="5">
        <f>F36/23846</f>
        <v>-0.006080684391512203</v>
      </c>
      <c r="G37" s="5">
        <f>G36/21993</f>
        <v>-0.02055199381621425</v>
      </c>
      <c r="H37" s="5">
        <f>H36/19767</f>
        <v>0.002984772600799312</v>
      </c>
      <c r="I37" s="5">
        <f>I36/15720</f>
        <v>0.036513994910941476</v>
      </c>
    </row>
    <row r="38" ht="13.5" customHeight="1"/>
    <row r="39" ht="13.5" customHeight="1">
      <c r="B39" s="14"/>
    </row>
    <row r="40" ht="15" customHeight="1" thickBot="1"/>
    <row r="41" spans="8:9" ht="16.5" customHeight="1">
      <c r="H41" s="7"/>
      <c r="I41" s="20" t="s">
        <v>15</v>
      </c>
    </row>
    <row r="42" spans="8:9" ht="13.5" thickBot="1">
      <c r="H42" s="13"/>
      <c r="I42" s="21"/>
    </row>
    <row r="43" spans="8:9" ht="12.75">
      <c r="H43" s="10">
        <v>2008</v>
      </c>
      <c r="I43" s="17">
        <f>I33</f>
        <v>0.0924</v>
      </c>
    </row>
    <row r="44" spans="8:9" ht="12.75">
      <c r="H44" s="11">
        <v>2009</v>
      </c>
      <c r="I44" s="18">
        <f>H33</f>
        <v>0.03577161201559275</v>
      </c>
    </row>
    <row r="45" spans="8:9" ht="12.75">
      <c r="H45" s="11">
        <v>2010</v>
      </c>
      <c r="I45" s="18">
        <f>G33</f>
        <v>0.012905352895461932</v>
      </c>
    </row>
    <row r="46" spans="8:9" ht="12.75">
      <c r="H46" s="11">
        <v>2011</v>
      </c>
      <c r="I46" s="18">
        <f>F33</f>
        <v>0.02414974148650712</v>
      </c>
    </row>
    <row r="47" spans="8:9" ht="12.75">
      <c r="H47" s="11">
        <v>2012</v>
      </c>
      <c r="I47" s="18">
        <f>E33</f>
        <v>0.001832243630542537</v>
      </c>
    </row>
    <row r="48" spans="8:9" ht="12.75">
      <c r="H48" s="11">
        <v>2013</v>
      </c>
      <c r="I48" s="18">
        <f>D33</f>
        <v>0.004095323530558914</v>
      </c>
    </row>
    <row r="49" spans="8:9" ht="12.75">
      <c r="H49" s="11">
        <v>2014</v>
      </c>
      <c r="I49" s="18">
        <f>C33</f>
        <v>0.005893992337809961</v>
      </c>
    </row>
    <row r="50" spans="8:9" ht="13.5" thickBot="1">
      <c r="H50" s="12">
        <v>2015</v>
      </c>
      <c r="I50" s="19">
        <f>B33</f>
        <v>0.0285</v>
      </c>
    </row>
    <row r="51" ht="12.75"/>
    <row r="53" ht="12.75">
      <c r="I53" s="9"/>
    </row>
  </sheetData>
  <mergeCells count="4">
    <mergeCell ref="I41:I42"/>
    <mergeCell ref="A25:I25"/>
    <mergeCell ref="J3:K3"/>
    <mergeCell ref="A15:I15"/>
  </mergeCells>
  <printOptions/>
  <pageMargins left="0.75" right="0.75" top="1" bottom="1" header="0" footer="0"/>
  <pageSetup horizontalDpi="600" verticalDpi="600" orientation="landscape" paperSize="9" scale="90" r:id="rId4"/>
  <headerFooter alignWithMargins="0">
    <oddFooter>&amp;LInf. 72/2015 Observatorio de la Realidad Social.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X003161</cp:lastModifiedBy>
  <cp:lastPrinted>2015-11-13T11:52:23Z</cp:lastPrinted>
  <dcterms:created xsi:type="dcterms:W3CDTF">2015-11-02T10:45:46Z</dcterms:created>
  <dcterms:modified xsi:type="dcterms:W3CDTF">2016-01-04T09:26:32Z</dcterms:modified>
  <cp:category/>
  <cp:version/>
  <cp:contentType/>
  <cp:contentStatus/>
</cp:coreProperties>
</file>