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comments69.xml" ContentType="application/vnd.openxmlformats-officedocument.spreadsheetml.comments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5265" tabRatio="746" activeTab="0"/>
  </bookViews>
  <sheets>
    <sheet name="INDICE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  <sheet name="Tabla 13" sheetId="14" r:id="rId14"/>
    <sheet name="Tabla 14" sheetId="15" r:id="rId15"/>
    <sheet name="Tabla 15" sheetId="16" r:id="rId16"/>
    <sheet name="Tabla 16" sheetId="17" r:id="rId17"/>
    <sheet name="Tabla 17" sheetId="18" r:id="rId18"/>
    <sheet name="Tabla 18" sheetId="19" r:id="rId19"/>
    <sheet name="Tabla 19" sheetId="20" r:id="rId20"/>
    <sheet name="Tabla 20" sheetId="21" r:id="rId21"/>
    <sheet name="Tabla 21" sheetId="22" r:id="rId22"/>
    <sheet name="Tabla 22" sheetId="23" r:id="rId23"/>
    <sheet name="Tabla 23" sheetId="24" r:id="rId24"/>
    <sheet name="Tabla 24" sheetId="25" r:id="rId25"/>
    <sheet name="Tabla 25" sheetId="26" r:id="rId26"/>
    <sheet name="Tabla 26" sheetId="27" r:id="rId27"/>
    <sheet name="Tabla 27" sheetId="28" r:id="rId28"/>
    <sheet name="Tabla 28" sheetId="29" r:id="rId29"/>
    <sheet name="Tabla 29" sheetId="30" r:id="rId30"/>
    <sheet name="Tabla 30" sheetId="31" r:id="rId31"/>
    <sheet name="Tabla 31" sheetId="32" r:id="rId32"/>
    <sheet name="Tabla 32" sheetId="33" r:id="rId33"/>
    <sheet name="Tabla 33" sheetId="34" r:id="rId34"/>
    <sheet name="Tabla 34" sheetId="35" r:id="rId35"/>
    <sheet name="Tabla 35" sheetId="36" r:id="rId36"/>
    <sheet name="Tabla 36" sheetId="37" r:id="rId37"/>
    <sheet name="Tabla 37" sheetId="38" r:id="rId38"/>
    <sheet name="Tabla 38" sheetId="39" r:id="rId39"/>
    <sheet name="Tabla 39" sheetId="40" r:id="rId40"/>
    <sheet name="Tabla 40" sheetId="41" r:id="rId41"/>
    <sheet name="Tabla 41" sheetId="42" r:id="rId42"/>
    <sheet name="Tabla 42" sheetId="43" r:id="rId43"/>
    <sheet name="Tabla 43" sheetId="44" r:id="rId44"/>
    <sheet name="Tabla 44" sheetId="45" r:id="rId45"/>
    <sheet name="Tabla 45" sheetId="46" r:id="rId46"/>
    <sheet name="Tabla 46" sheetId="47" r:id="rId47"/>
    <sheet name="Tabla 47" sheetId="48" r:id="rId48"/>
    <sheet name="Tabla 48" sheetId="49" r:id="rId49"/>
    <sheet name="Tabla 49" sheetId="50" r:id="rId50"/>
    <sheet name="Tabla 50" sheetId="51" r:id="rId51"/>
    <sheet name="Tabla 51" sheetId="52" r:id="rId52"/>
    <sheet name="Tabla 52" sheetId="53" r:id="rId53"/>
    <sheet name="Tabla 53" sheetId="54" r:id="rId54"/>
    <sheet name="Tabla 54" sheetId="55" r:id="rId55"/>
    <sheet name="Tabla 55" sheetId="56" r:id="rId56"/>
    <sheet name="Tabla 56" sheetId="57" r:id="rId57"/>
    <sheet name="Tabla 57" sheetId="58" r:id="rId58"/>
    <sheet name="Tabla 58" sheetId="59" r:id="rId59"/>
    <sheet name="Tabla 59" sheetId="60" r:id="rId60"/>
    <sheet name="Tabla 60" sheetId="61" r:id="rId61"/>
    <sheet name="TAbla 61" sheetId="62" r:id="rId62"/>
    <sheet name="TAbla 62" sheetId="63" r:id="rId63"/>
    <sheet name="Tabla 63" sheetId="64" r:id="rId64"/>
    <sheet name="Tabla 64" sheetId="65" r:id="rId65"/>
    <sheet name="Tabla 65" sheetId="66" r:id="rId66"/>
    <sheet name="Tabla 66" sheetId="67" r:id="rId67"/>
    <sheet name="Tabla 67" sheetId="68" r:id="rId68"/>
    <sheet name="Tabla 68" sheetId="69" r:id="rId69"/>
    <sheet name="Tabla 69" sheetId="70" r:id="rId70"/>
    <sheet name="Tabla 70" sheetId="71" r:id="rId71"/>
    <sheet name="Tabla 71" sheetId="72" r:id="rId72"/>
    <sheet name="Tabla 72" sheetId="73" r:id="rId73"/>
    <sheet name="Tabla 73" sheetId="74" r:id="rId74"/>
    <sheet name="Tabla 74" sheetId="75" r:id="rId75"/>
    <sheet name="Tabla 75" sheetId="76" r:id="rId76"/>
    <sheet name="Tabla 76" sheetId="77" r:id="rId77"/>
    <sheet name="Tabla 77" sheetId="78" r:id="rId78"/>
    <sheet name="Tabla 78" sheetId="79" r:id="rId79"/>
    <sheet name="Tabla 79" sheetId="80" r:id="rId80"/>
    <sheet name="Tabla 80" sheetId="81" r:id="rId81"/>
    <sheet name="Tabla 81" sheetId="82" r:id="rId82"/>
    <sheet name="Tabla 82" sheetId="83" r:id="rId83"/>
    <sheet name="Tabla 83" sheetId="84" r:id="rId84"/>
    <sheet name="Tabla 84" sheetId="85" r:id="rId85"/>
    <sheet name="Tabla 85" sheetId="86" r:id="rId86"/>
    <sheet name="Tabla 86" sheetId="87" r:id="rId87"/>
    <sheet name="Tabla 87" sheetId="88" r:id="rId88"/>
    <sheet name="Tabla 88" sheetId="89" r:id="rId89"/>
    <sheet name="Tabla 89" sheetId="90" r:id="rId90"/>
    <sheet name="Tabla 90" sheetId="91" r:id="rId91"/>
    <sheet name="Tabla 91" sheetId="92" r:id="rId92"/>
    <sheet name="Tabla 92" sheetId="93" r:id="rId93"/>
    <sheet name="Tabla 93" sheetId="94" r:id="rId94"/>
    <sheet name="Tabla 94" sheetId="95" r:id="rId95"/>
    <sheet name="Tabla 95" sheetId="96" r:id="rId96"/>
    <sheet name="Tabla 96 " sheetId="97" r:id="rId97"/>
    <sheet name="Tabla 97" sheetId="98" r:id="rId98"/>
    <sheet name="Tabla 98" sheetId="99" r:id="rId99"/>
    <sheet name="Tabla 99" sheetId="100" r:id="rId100"/>
    <sheet name="Tabla 100" sheetId="101" r:id="rId101"/>
    <sheet name="Tabla 101" sheetId="102" r:id="rId102"/>
    <sheet name="Tabla 102" sheetId="103" r:id="rId103"/>
    <sheet name="Tabla 103" sheetId="104" r:id="rId104"/>
    <sheet name="Tabla 104" sheetId="105" r:id="rId105"/>
    <sheet name="Tabla 105" sheetId="106" r:id="rId106"/>
    <sheet name="Tabla 106" sheetId="107" r:id="rId107"/>
  </sheets>
  <definedNames>
    <definedName name="_Toc140907830" localSheetId="0">'INDICE TABLAS'!$A$53</definedName>
  </definedNames>
  <calcPr fullCalcOnLoad="1"/>
</workbook>
</file>

<file path=xl/comments69.xml><?xml version="1.0" encoding="utf-8"?>
<comments xmlns="http://schemas.openxmlformats.org/spreadsheetml/2006/main">
  <authors>
    <author>N067227</author>
  </authors>
  <commentList>
    <comment ref="B8" authorId="0">
      <text>
        <r>
          <rPr>
            <b/>
            <sz val="8"/>
            <rFont val="Tahoma"/>
            <family val="0"/>
          </rPr>
          <t>N067227:</t>
        </r>
        <r>
          <rPr>
            <sz val="8"/>
            <rFont val="Tahoma"/>
            <family val="0"/>
          </rPr>
          <t xml:space="preserve">
55.407.465.000 ptas  es el inicial del SNS-O del 1995. El dato del total Dto.Salud me lo paso ANder</t>
        </r>
      </text>
    </comment>
  </commentList>
</comments>
</file>

<file path=xl/comments71.xml><?xml version="1.0" encoding="utf-8"?>
<comments xmlns="http://schemas.openxmlformats.org/spreadsheetml/2006/main">
  <authors>
    <author>N067227</author>
  </authors>
  <commentList>
    <comment ref="J7" authorId="0">
      <text>
        <r>
          <rPr>
            <b/>
            <sz val="8"/>
            <rFont val="Tahoma"/>
            <family val="0"/>
          </rPr>
          <t>N067227:</t>
        </r>
        <r>
          <rPr>
            <sz val="8"/>
            <rFont val="Tahoma"/>
            <family val="0"/>
          </rPr>
          <t xml:space="preserve">
incluye farmacia extrahospitalaria que puede explicar gran parte del aumento</t>
        </r>
      </text>
    </comment>
    <comment ref="K7" authorId="0">
      <text>
        <r>
          <rPr>
            <b/>
            <sz val="8"/>
            <rFont val="Tahoma"/>
            <family val="0"/>
          </rPr>
          <t>N067227:</t>
        </r>
        <r>
          <rPr>
            <sz val="8"/>
            <rFont val="Tahoma"/>
            <family val="0"/>
          </rPr>
          <t xml:space="preserve">
incluye farmacia extrahospitalaria que puede explicar gran parte del aumento</t>
        </r>
      </text>
    </comment>
    <comment ref="J10" authorId="0">
      <text>
        <r>
          <rPr>
            <b/>
            <sz val="8"/>
            <rFont val="Tahoma"/>
            <family val="0"/>
          </rPr>
          <t>N067227:</t>
        </r>
        <r>
          <rPr>
            <sz val="8"/>
            <rFont val="Tahoma"/>
            <family val="0"/>
          </rPr>
          <t xml:space="preserve">
incluye transferencias de construccion y reforma de centros de salud</t>
        </r>
      </text>
    </comment>
    <comment ref="K10" authorId="0">
      <text>
        <r>
          <rPr>
            <b/>
            <sz val="8"/>
            <rFont val="Tahoma"/>
            <family val="0"/>
          </rPr>
          <t>N067227:</t>
        </r>
        <r>
          <rPr>
            <sz val="8"/>
            <rFont val="Tahoma"/>
            <family val="0"/>
          </rPr>
          <t xml:space="preserve">
incluye transferencias de construccion y reforma de centros de salud</t>
        </r>
      </text>
    </comment>
  </commentList>
</comments>
</file>

<file path=xl/sharedStrings.xml><?xml version="1.0" encoding="utf-8"?>
<sst xmlns="http://schemas.openxmlformats.org/spreadsheetml/2006/main" count="3072" uniqueCount="1284">
  <si>
    <t>546  Área de salud de Estella</t>
  </si>
  <si>
    <t>547  Atención primaria</t>
  </si>
  <si>
    <t>548  Salud pública</t>
  </si>
  <si>
    <t>54  Servicio Navarro de Salud-Osasunbidea</t>
  </si>
  <si>
    <t>Fuente: Cuentas Generales de Navarra 2006, Gobierno de Navarra.</t>
  </si>
  <si>
    <r>
      <t xml:space="preserve">Tabla 94. </t>
    </r>
    <r>
      <rPr>
        <sz val="10"/>
        <rFont val="Times New Roman"/>
        <family val="1"/>
      </rPr>
      <t xml:space="preserve"> Gasto Liquidado Departamento de Salud por programas presupuestarios. Cierre 2006 en miles de euros</t>
    </r>
  </si>
  <si>
    <t>Gasto liquidado</t>
  </si>
  <si>
    <t>Peso Gasto Real</t>
  </si>
  <si>
    <t>Centros Salud Area Tudela</t>
  </si>
  <si>
    <t>Centros Salud Area Estella</t>
  </si>
  <si>
    <t>At.Primaria A.Pamplona (sin farmacia extrah.)</t>
  </si>
  <si>
    <t>Salud Mental ( centros salud y psicogeriátrico)</t>
  </si>
  <si>
    <t>Fuente: Memoria SNS-O 2006; Liquidación presupuestaria 2006 Dirección General Salud</t>
  </si>
  <si>
    <t xml:space="preserve">                   Centro Investigación Biomédica, prestaciones y conciertos, y coordinación sociosanitaria </t>
  </si>
  <si>
    <r>
      <t xml:space="preserve">                                                                         Tabla 95. </t>
    </r>
    <r>
      <rPr>
        <sz val="10"/>
        <rFont val="Times New Roman"/>
        <family val="1"/>
      </rPr>
      <t xml:space="preserve"> Gasto liquidado y real  del Departamento de Salud por centros. Año 2006</t>
    </r>
  </si>
  <si>
    <r>
      <t xml:space="preserve">        </t>
    </r>
    <r>
      <rPr>
        <vertAlign val="superscript"/>
        <sz val="10"/>
        <rFont val="Times New Roman"/>
        <family val="1"/>
      </rPr>
      <t xml:space="preserve">        1</t>
    </r>
    <r>
      <rPr>
        <sz val="10"/>
        <rFont val="Times New Roman"/>
        <family val="1"/>
      </rPr>
      <t xml:space="preserve"> Incluye ambulatorios, actividades generales de atención especializada; </t>
    </r>
  </si>
  <si>
    <r>
      <t xml:space="preserve">Asistencia extrahospitalaria </t>
    </r>
    <r>
      <rPr>
        <vertAlign val="superscript"/>
        <sz val="10"/>
        <rFont val="Times New Roman"/>
        <family val="1"/>
      </rPr>
      <t>1</t>
    </r>
  </si>
  <si>
    <t>CENTROS</t>
  </si>
  <si>
    <t>07/06</t>
  </si>
  <si>
    <t>CLINICA UNIVERSITARIA DE NAVARRA</t>
  </si>
  <si>
    <t xml:space="preserve">Nº </t>
  </si>
  <si>
    <t>Nº</t>
  </si>
  <si>
    <t>Altas</t>
  </si>
  <si>
    <t>Estancias Facturadas</t>
  </si>
  <si>
    <t>Forfaits Quirúrgicos</t>
  </si>
  <si>
    <t>n.d.</t>
  </si>
  <si>
    <t>Estancias Totales</t>
  </si>
  <si>
    <t>Estancia Media</t>
  </si>
  <si>
    <t>Urgencias</t>
  </si>
  <si>
    <t>Primeras Visitas</t>
  </si>
  <si>
    <t>Visitas Sucesivas</t>
  </si>
  <si>
    <t>Oncológicas</t>
  </si>
  <si>
    <t>Sesiones Hemodiálisis</t>
  </si>
  <si>
    <t>Sesiones De Rehabilitación</t>
  </si>
  <si>
    <t>Tac</t>
  </si>
  <si>
    <t>Rnm</t>
  </si>
  <si>
    <t>Pet</t>
  </si>
  <si>
    <t>Densitometría Ósea</t>
  </si>
  <si>
    <t>Braquiterapia</t>
  </si>
  <si>
    <t>Coronariografia</t>
  </si>
  <si>
    <t>Hospital De Dia</t>
  </si>
  <si>
    <t>Radioterapia</t>
  </si>
  <si>
    <t>Trasplantes</t>
  </si>
  <si>
    <t>HOSPITAL SAN JUAN DE DIOS</t>
  </si>
  <si>
    <t>Forfaits Ambulatorios</t>
  </si>
  <si>
    <t>Prótesis</t>
  </si>
  <si>
    <t>Intervenciones Ambulatorias</t>
  </si>
  <si>
    <t>Consultas Médicos Sns-O</t>
  </si>
  <si>
    <t>Ecografías</t>
  </si>
  <si>
    <t>Eco-Doppler</t>
  </si>
  <si>
    <t xml:space="preserve">CLINICA SAN MIGUEL </t>
  </si>
  <si>
    <t>Sucesivas</t>
  </si>
  <si>
    <t>Rehabilitación</t>
  </si>
  <si>
    <t>Rmn</t>
  </si>
  <si>
    <t>Retrocolangiopancreatografía</t>
  </si>
  <si>
    <t>Mamografía</t>
  </si>
  <si>
    <t>Ecografía De Mama</t>
  </si>
  <si>
    <t>Colonoscopia</t>
  </si>
  <si>
    <t>Polipectomía Endoscópica</t>
  </si>
  <si>
    <t>Fuente: Servicio Navarro de Salud-Osasunbidea</t>
  </si>
  <si>
    <r>
      <t>Tabla 96</t>
    </r>
    <r>
      <rPr>
        <sz val="10"/>
        <rFont val="Times New Roman"/>
        <family val="1"/>
      </rPr>
      <t>.  Actividad concertada del SNS-O por centros Años 2006-2007</t>
    </r>
  </si>
  <si>
    <r>
      <t>Terapia Fotodinamica</t>
    </r>
    <r>
      <rPr>
        <vertAlign val="superscript"/>
        <sz val="10"/>
        <rFont val="Times New Roman"/>
        <family val="1"/>
      </rPr>
      <t xml:space="preserve"> 1</t>
    </r>
  </si>
  <si>
    <r>
      <t xml:space="preserve">Sesiones Hemodiálisis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</si>
  <si>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La Terapia Fotodinámica deja de ser una terapia realizada en la Clínica Universitaria, 2006</t>
    </r>
  </si>
  <si>
    <r>
      <t>2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En febrero 2002 se procedió al cierre del servicio de hemodiálisis.</t>
    </r>
  </si>
  <si>
    <t>Total Gto.Cte.</t>
  </si>
  <si>
    <r>
      <t xml:space="preserve">Tabla 97. </t>
    </r>
    <r>
      <rPr>
        <sz val="10"/>
        <rFont val="Times New Roman"/>
        <family val="1"/>
      </rPr>
      <t>Gasto sanitario del Ayuntamiento de Pamplona .Cierre 2003. En Euros</t>
    </r>
  </si>
  <si>
    <t>Peso sobre Gtos.Corrientes</t>
  </si>
  <si>
    <r>
      <t xml:space="preserve">Tabla 98. </t>
    </r>
    <r>
      <rPr>
        <sz val="10"/>
        <rFont val="Times New Roman"/>
        <family val="1"/>
      </rPr>
      <t>Gasto sanitario del Ayuntamiento de Pamplona .Cierre 2004. En Euros</t>
    </r>
  </si>
  <si>
    <t>Año 2003. En euros</t>
  </si>
  <si>
    <t>Año 2004. En euros</t>
  </si>
  <si>
    <r>
      <t xml:space="preserve">Tabla  100. </t>
    </r>
    <r>
      <rPr>
        <sz val="10"/>
        <rFont val="Times New Roman"/>
        <family val="1"/>
      </rPr>
      <t xml:space="preserve">Gasto sanitario financiado por el total de Ayuntamientos, concejos y mancomunidades de Navarra. </t>
    </r>
  </si>
  <si>
    <r>
      <t xml:space="preserve">Tabla  99. </t>
    </r>
    <r>
      <rPr>
        <sz val="10"/>
        <rFont val="Times New Roman"/>
        <family val="1"/>
      </rPr>
      <t xml:space="preserve">Gasto sanitario financiado por el total de Ayuntamientos, concejos y mancomunidades de Navarra. </t>
    </r>
  </si>
  <si>
    <r>
      <t xml:space="preserve">Tabla 101. </t>
    </r>
    <r>
      <rPr>
        <sz val="10"/>
        <rFont val="Times New Roman"/>
        <family val="1"/>
      </rPr>
      <t>Gasto sanitario de entidades de la S.Social (Mutuas de Estado). Año 2003. En euros</t>
    </r>
  </si>
  <si>
    <r>
      <t xml:space="preserve">Tabla 102.  </t>
    </r>
    <r>
      <rPr>
        <sz val="10"/>
        <rFont val="Times New Roman"/>
        <family val="1"/>
      </rPr>
      <t>Gasto sanitario de entidades de la S.Social (Mutuas de Estado). Año 2004. En euros</t>
    </r>
  </si>
  <si>
    <t>Navarra: Intervalo de confianza Gasto Medio por Hogar N=95% α = 0,05 ( 639,8;970,1)</t>
  </si>
  <si>
    <r>
      <t>Tabla 103.</t>
    </r>
    <r>
      <rPr>
        <sz val="10"/>
        <rFont val="Times New Roman"/>
        <family val="1"/>
      </rPr>
      <t xml:space="preserve"> Gasto medio por hogar Navarra y Estado español. Año 2003. En euros</t>
    </r>
  </si>
  <si>
    <t>Navarra: Intervalo de confianza Gasto Medio por Hogar N=95% α = 0,05 ( 707,0;1095,1)</t>
  </si>
  <si>
    <r>
      <t xml:space="preserve">Tabla 104. </t>
    </r>
    <r>
      <rPr>
        <sz val="10"/>
        <rFont val="Times New Roman"/>
        <family val="1"/>
      </rPr>
      <t>Gasto medio por hogar Navarra y Estado español. Año 2004. En euros</t>
    </r>
  </si>
  <si>
    <t xml:space="preserve">COMUNIDAD </t>
  </si>
  <si>
    <t>AUTÓNOMA</t>
  </si>
  <si>
    <t xml:space="preserve"> Fuente: INE : Encuesta continua de presupuestos familiares. Base 1997. Resultados anuales 2003</t>
  </si>
  <si>
    <r>
      <t xml:space="preserve">                                              Tabla 105.  </t>
    </r>
    <r>
      <rPr>
        <sz val="10"/>
        <rFont val="Times New Roman"/>
        <family val="1"/>
      </rPr>
      <t>Gasto medio por hogar por Comunidad Autónoma : Grupo 6 " Salud" y Total . Año 2003</t>
    </r>
  </si>
  <si>
    <t xml:space="preserve"> Fuente: INE : Encuesta continua de presupuestos familiares. Base 1997. Resultados anuales 2004.</t>
  </si>
  <si>
    <r>
      <t xml:space="preserve">                                        Tabla 106.</t>
    </r>
    <r>
      <rPr>
        <sz val="10"/>
        <rFont val="Times New Roman"/>
        <family val="1"/>
      </rPr>
      <t xml:space="preserve"> Gasto medio por hogar por Comunidad Autónoma : Grupo 6 " Salud" y Total . Año 2004</t>
    </r>
  </si>
  <si>
    <r>
      <t xml:space="preserve">                                                                 Tabla 28.  </t>
    </r>
    <r>
      <rPr>
        <sz val="10"/>
        <rFont val="Times New Roman"/>
        <family val="1"/>
      </rPr>
      <t>Gasto real  del Departamento de Salud por centros. Año 2007</t>
    </r>
  </si>
  <si>
    <t>Centros de gasto</t>
  </si>
  <si>
    <t>Euros</t>
  </si>
  <si>
    <t>Peso (%)</t>
  </si>
  <si>
    <t>Direc.Gral.Dto.Salud</t>
  </si>
  <si>
    <t>INSLaboral</t>
  </si>
  <si>
    <t>S.Centrales     SNS-O</t>
  </si>
  <si>
    <t>H.Navarra</t>
  </si>
  <si>
    <t>H.V.Camino</t>
  </si>
  <si>
    <t>C.Ubarmin</t>
  </si>
  <si>
    <t>Area Salud Tudela</t>
  </si>
  <si>
    <t>Area Salud Estella</t>
  </si>
  <si>
    <t>A.Primaria</t>
  </si>
  <si>
    <t xml:space="preserve"> Salud Pública</t>
  </si>
  <si>
    <t>TOTAL</t>
  </si>
  <si>
    <t>Fuente: Cuentas Generales de Navarra  2007</t>
  </si>
  <si>
    <r>
      <t xml:space="preserve">Tabla  29.   </t>
    </r>
    <r>
      <rPr>
        <sz val="10"/>
        <rFont val="Times New Roman"/>
        <family val="1"/>
      </rPr>
      <t>Ingresos del Departamento de Salud por centros de gasto 2007</t>
    </r>
  </si>
  <si>
    <t>Capítulos económicos</t>
  </si>
  <si>
    <t xml:space="preserve">3  Tasas, precios públicos y otros ingresos </t>
  </si>
  <si>
    <t xml:space="preserve">30 Tasas </t>
  </si>
  <si>
    <t xml:space="preserve">31 Precios públicos por prestación de servicios </t>
  </si>
  <si>
    <t xml:space="preserve">33 Venta de bienes </t>
  </si>
  <si>
    <t xml:space="preserve">38 Reintegros de operaciones corrientes </t>
  </si>
  <si>
    <t xml:space="preserve">39 Otros ingresos </t>
  </si>
  <si>
    <t xml:space="preserve">4  Transferencias corrientes </t>
  </si>
  <si>
    <t xml:space="preserve">40 Transf. corrientes de la Administración del Estado </t>
  </si>
  <si>
    <t>TOTAL INGRESOS</t>
  </si>
  <si>
    <r>
      <t xml:space="preserve">Tabla 30.  </t>
    </r>
    <r>
      <rPr>
        <sz val="10"/>
        <rFont val="Times New Roman"/>
        <family val="1"/>
      </rPr>
      <t>Ingresos del Departamento de Salud por capítulos económicos. 2007.</t>
    </r>
  </si>
  <si>
    <t>Tipo de Gasto</t>
  </si>
  <si>
    <t xml:space="preserve">Centros propios 3ª edad y atención a personas con discapacidad </t>
  </si>
  <si>
    <t>Plazas concertados centros 3ª edad y atención a personas con discapacidad</t>
  </si>
  <si>
    <t>Atención médica a deportistas</t>
  </si>
  <si>
    <t>Ayudas Cooperación al Desarrollo</t>
  </si>
  <si>
    <t>Medicamentos prisión Pamplona</t>
  </si>
  <si>
    <t>TOTAL DEPARTAMENTO DE ASUNTOS SOCIALES, FAMILIA, JUVENTUD Y DEPORTE</t>
  </si>
  <si>
    <t>Fuente: Departamento de Asuntos Sociales, Familia, Juventud y Deporte</t>
  </si>
  <si>
    <r>
      <t>Tabla  31</t>
    </r>
    <r>
      <rPr>
        <sz val="10"/>
        <rFont val="Times New Roman"/>
        <family val="0"/>
      </rPr>
      <t>. Gasto sanitario  del  Departamento de Asuntos Sociales, Familia, Juventud y Deporte . Año 2005</t>
    </r>
  </si>
  <si>
    <t>Variación                      2002-2005</t>
  </si>
  <si>
    <t>Cap. I</t>
  </si>
  <si>
    <t>Cap.II</t>
  </si>
  <si>
    <t>CENTROS                  PROPIOS</t>
  </si>
  <si>
    <t>Tercera Edad</t>
  </si>
  <si>
    <t>Discapacidad</t>
  </si>
  <si>
    <t>CENTROS CONCERTADOS</t>
  </si>
  <si>
    <t>Centros Mixtos</t>
  </si>
  <si>
    <t>TOTAL                    BIENESTAR SOCIAL</t>
  </si>
  <si>
    <r>
      <t xml:space="preserve">Tabla 32. </t>
    </r>
    <r>
      <rPr>
        <sz val="10"/>
        <rFont val="Times New Roman"/>
        <family val="1"/>
      </rPr>
      <t>Gasto Sanitario Departamento de Asuntos Sociales, Familia, Juventud y Deporte 2002-2005. En miles de euros</t>
    </r>
  </si>
  <si>
    <t>TIPO DE GASTO</t>
  </si>
  <si>
    <t xml:space="preserve">Capítulo I: Gastos de personal   </t>
  </si>
  <si>
    <t xml:space="preserve">Capítulo II: Gastos de funcionamiento, reconocimientos médicos y programa de fisioterapia y rehabilitación </t>
  </si>
  <si>
    <t xml:space="preserve">Capítulo IV: Becas de investigación </t>
  </si>
  <si>
    <t xml:space="preserve">TOTAL GASTO CORRIENTE    </t>
  </si>
  <si>
    <t>Fuente: Centro de Investigación y Medicina Deportiva. Departamento de Asuntos Sociales, Familia, Deporte y Juventud</t>
  </si>
  <si>
    <r>
      <t>Tabla 33.</t>
    </r>
    <r>
      <rPr>
        <sz val="10"/>
        <rFont val="Times New Roman"/>
        <family val="0"/>
      </rPr>
      <t xml:space="preserve">  Gasto sanitario de atención médica a deportistas. Año 2005</t>
    </r>
  </si>
  <si>
    <t>Funciones</t>
  </si>
  <si>
    <t>Educación Ambiental</t>
  </si>
  <si>
    <t>Gasto reducción contaminación</t>
  </si>
  <si>
    <t>I+D Protección Medio Ambiente</t>
  </si>
  <si>
    <t>Fuente: Cuentas Generales de Navarra 2002-2005</t>
  </si>
  <si>
    <r>
      <t xml:space="preserve">Tabla  34.  </t>
    </r>
    <r>
      <rPr>
        <sz val="10"/>
        <rFont val="Times New Roman"/>
        <family val="1"/>
      </rPr>
      <t>Gasto en salud ambiental por funciones 2002-2005. En euros</t>
    </r>
  </si>
  <si>
    <t xml:space="preserve">Concepto </t>
  </si>
  <si>
    <t xml:space="preserve">Atención a emergencias </t>
  </si>
  <si>
    <t>Gestión programas y conciertos (DYA y C.Roja)</t>
  </si>
  <si>
    <t xml:space="preserve">Protección civil </t>
  </si>
  <si>
    <t>Fuente: Cuentas Generales de Navarra y Centro Coordinación SOS Navarra</t>
  </si>
  <si>
    <r>
      <t>Tabla 35.</t>
    </r>
    <r>
      <rPr>
        <sz val="10"/>
        <rFont val="Times New Roman"/>
        <family val="1"/>
      </rPr>
      <t xml:space="preserve"> Gasto sanitario del Centro de Coordinación  SOS-Navarra. En euros</t>
    </r>
  </si>
  <si>
    <t>Variación       2001-2005</t>
  </si>
  <si>
    <t>Ayuntamiento de Pamplona</t>
  </si>
  <si>
    <t>Ayuntamiento de Tudela</t>
  </si>
  <si>
    <t>Ayuntamiento de Tafalla</t>
  </si>
  <si>
    <t>Resto Ayuntamientos</t>
  </si>
  <si>
    <t>Parlamento, Cámara de Comptos y otros</t>
  </si>
  <si>
    <t>Fuente: Sección de Asistencia Sanitaria.Departamento de Presidencia. Gobierno de Navarra</t>
  </si>
  <si>
    <r>
      <t xml:space="preserve">Tabla 37. </t>
    </r>
    <r>
      <rPr>
        <sz val="10"/>
        <rFont val="Times New Roman"/>
        <family val="1"/>
      </rPr>
      <t>Titulares y beneficiarios acogidos al servicio de asistencia sanitaria "Uso especial"</t>
    </r>
  </si>
  <si>
    <t>según institución donde prestan sus servicios. Año 2005</t>
  </si>
  <si>
    <t>Fuente: Sección de Asistencia Sanitaria.Departamento de Presidencia.Gobierno de Navarra</t>
  </si>
  <si>
    <r>
      <t xml:space="preserve">Tabla 36. </t>
    </r>
    <r>
      <rPr>
        <sz val="10"/>
        <rFont val="Times New Roman"/>
        <family val="1"/>
      </rPr>
      <t xml:space="preserve">Titulares y beneficiarios acogidos al servicio de asistencia sanitaria "Uso especial" </t>
    </r>
  </si>
  <si>
    <r>
      <t>Titulares</t>
    </r>
    <r>
      <rPr>
        <b/>
        <vertAlign val="superscript"/>
        <sz val="10"/>
        <rFont val="Times New Roman"/>
        <family val="1"/>
      </rPr>
      <t>1</t>
    </r>
  </si>
  <si>
    <t>Beneficiarios</t>
  </si>
  <si>
    <r>
      <t>1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Incluye tanto activos como jubilados, con o sin atención primaria pública</t>
    </r>
  </si>
  <si>
    <t xml:space="preserve">Gasto reintegrado por Gobierno Navarra </t>
  </si>
  <si>
    <t xml:space="preserve">Gasto no reintegrado </t>
  </si>
  <si>
    <t>GASTO TOTAL</t>
  </si>
  <si>
    <t xml:space="preserve"> y Ayuntamientos a los usuarios</t>
  </si>
  <si>
    <t>a los usuarios</t>
  </si>
  <si>
    <t>Finan-ciación pública</t>
  </si>
  <si>
    <t>Medicamentos</t>
  </si>
  <si>
    <t>Dentistas</t>
  </si>
  <si>
    <t>Gafas y lentillas</t>
  </si>
  <si>
    <t>Médico cabecera, pediatra, practicante</t>
  </si>
  <si>
    <t>Estanc.clínicas media y larga estancia</t>
  </si>
  <si>
    <t>Rehabilitación y fisioterapia</t>
  </si>
  <si>
    <t>Oftalmología</t>
  </si>
  <si>
    <t>Cirugía y resto visitas especialistas</t>
  </si>
  <si>
    <t>Varios</t>
  </si>
  <si>
    <t>TOTAL GASTOS</t>
  </si>
  <si>
    <t>TOTAL  DE TOTALES</t>
  </si>
  <si>
    <t>Fuente: Sección de Asistencia Sanitaria. Departamento de Presidencia. Gobierno de Navarra</t>
  </si>
  <si>
    <t>Pacientes derivados del SNS-O a otros centros hospitalarios *</t>
  </si>
  <si>
    <t>* Pacientes derivados por el SNS-O a clínicas privadas.</t>
  </si>
  <si>
    <r>
      <t xml:space="preserve">Tabla 38. </t>
    </r>
    <r>
      <rPr>
        <sz val="10"/>
        <rFont val="Times New Roman"/>
        <family val="1"/>
      </rPr>
      <t>Gasto de asistencia sanitaria "Uso especial" de funcionarios. Año 2005</t>
    </r>
    <r>
      <rPr>
        <vertAlign val="superscript"/>
        <sz val="10"/>
        <rFont val="Times New Roman"/>
        <family val="1"/>
      </rPr>
      <t xml:space="preserve"> </t>
    </r>
  </si>
  <si>
    <t>por el Gobierno de Navarra y los Ayuntamientos 1987-2005. En miles de euros</t>
  </si>
  <si>
    <t>Variación 1987-2005</t>
  </si>
  <si>
    <t>Estanc.clinicas media/larga estancia</t>
  </si>
  <si>
    <t xml:space="preserve">TOTAL </t>
  </si>
  <si>
    <t>Pacientes derivados del SNS-O  a otros centros hospitalarios</t>
  </si>
  <si>
    <t>Fuente: a) Años 2001 a 2005: Sección de Asistencia Sanitaria .Departamento de Presidencia.Gobierno de Navarra</t>
  </si>
  <si>
    <t xml:space="preserve">              b) Años 1987 y 1993: A. Arrazola "Gasto sanitario en Navarra 1993" Informe técnico nº 12 Dto.Salud Gobierno Navarra</t>
  </si>
  <si>
    <r>
      <t xml:space="preserve">Tabla  39.  </t>
    </r>
    <r>
      <rPr>
        <sz val="10"/>
        <rFont val="Times New Roman"/>
        <family val="1"/>
      </rPr>
      <t xml:space="preserve">Evolución del gasto en asistencia sanitaria de funcionarios "Uso Especial"  financiado </t>
    </r>
  </si>
  <si>
    <t xml:space="preserve">                  En euros</t>
  </si>
  <si>
    <t>Gastos personal - Capítulo I</t>
  </si>
  <si>
    <t>Gastos bienes y servicios - Capítulo II</t>
  </si>
  <si>
    <t>Fuente: Departamento de Presidencia y Cuentas Generales de Navarra.</t>
  </si>
  <si>
    <r>
      <t xml:space="preserve">  Tabla 40.   </t>
    </r>
    <r>
      <rPr>
        <sz val="10"/>
        <rFont val="Times New Roman"/>
        <family val="1"/>
      </rPr>
      <t>Gasto sanitario de la Sección de "Prevención de riesgos laborales" del Departamento de Presidencia</t>
    </r>
  </si>
  <si>
    <t xml:space="preserve">             Período 2002-2005. En euros</t>
  </si>
  <si>
    <r>
      <t xml:space="preserve">Tabla 41. </t>
    </r>
    <r>
      <rPr>
        <sz val="10"/>
        <rFont val="Times New Roman"/>
        <family val="1"/>
      </rPr>
      <t>Gasto sanitario y gasto relacionado con la salud del Departamento de Agricultura y Ganadería</t>
    </r>
  </si>
  <si>
    <t>En euros</t>
  </si>
  <si>
    <t>Variación    2002-2005</t>
  </si>
  <si>
    <t>Servicio Navarro de empleo</t>
  </si>
  <si>
    <t>Acciones de formación continua en prev.riesgos lab.</t>
  </si>
  <si>
    <t>Dirección General Trabajo</t>
  </si>
  <si>
    <t xml:space="preserve">Subvenciones a sindicatos </t>
  </si>
  <si>
    <t>Programa prevención de riesgos laborales</t>
  </si>
  <si>
    <t>TOTAL Ayudas Capítulo 4</t>
  </si>
  <si>
    <t>Inversiones en prevención de riesgos laborales. Cap.7</t>
  </si>
  <si>
    <t>TOTAL AYUDAS</t>
  </si>
  <si>
    <t>Fuente: Departamento de Industria y Cuentas Generales de Navarra 2003-2005</t>
  </si>
  <si>
    <r>
      <t xml:space="preserve">Tabla 42.  </t>
    </r>
    <r>
      <rPr>
        <sz val="10"/>
        <rFont val="Times New Roman"/>
        <family val="1"/>
      </rPr>
      <t>Ayudas del Dto.Industria para la prevención de riesgos laborales. Años 2002-2005</t>
    </r>
  </si>
  <si>
    <t xml:space="preserve">                Período 2002-2005. En euros</t>
  </si>
  <si>
    <t>Gastos de personal - Capítulo I</t>
  </si>
  <si>
    <t>Gastos en bienes y servicios - Capítulo II</t>
  </si>
  <si>
    <t>Fuente: Departamento de Educación Gobierno de Navarra y Cuentas Generales de Navarra 2002-2005</t>
  </si>
  <si>
    <r>
      <t xml:space="preserve"> Tabla 43.  </t>
    </r>
    <r>
      <rPr>
        <sz val="10"/>
        <rFont val="Times New Roman"/>
        <family val="1"/>
      </rPr>
      <t>Gastos de la Sección de "Prevención de riesgos laborales" del Departamento de Educación</t>
    </r>
  </si>
  <si>
    <t>Capítulo I</t>
  </si>
  <si>
    <t>Capítulo II</t>
  </si>
  <si>
    <t>Capítulo IV</t>
  </si>
  <si>
    <t xml:space="preserve">Capítulo VI </t>
  </si>
  <si>
    <t>Capítulo VII</t>
  </si>
  <si>
    <t>Total Gasto Corriente</t>
  </si>
  <si>
    <t>TOTAL GASTO</t>
  </si>
  <si>
    <t>Peso total</t>
  </si>
  <si>
    <t>Peso sobre Gastos Corrientes</t>
  </si>
  <si>
    <t xml:space="preserve">41000 Adº Medio Ambiente y Sanidad </t>
  </si>
  <si>
    <t>41310 Inspección Alimentaria</t>
  </si>
  <si>
    <t xml:space="preserve">41320 Higiene y Desinfección </t>
  </si>
  <si>
    <t xml:space="preserve">41330 Sanidad Ambiental </t>
  </si>
  <si>
    <t xml:space="preserve">41340 Unidad Zoonosis </t>
  </si>
  <si>
    <t xml:space="preserve">41360 Epidemiología </t>
  </si>
  <si>
    <t xml:space="preserve">41370 Laboratorio </t>
  </si>
  <si>
    <t xml:space="preserve">TOTAL CODIGO 41 </t>
  </si>
  <si>
    <t xml:space="preserve">12180 Prevenc.Riesgos Laborales </t>
  </si>
  <si>
    <t xml:space="preserve">12190 Inspección médica </t>
  </si>
  <si>
    <t xml:space="preserve">TOTAL GASTO SANITARIO </t>
  </si>
  <si>
    <t>Fuente: Ayuntamiento de Pamplona</t>
  </si>
  <si>
    <r>
      <t xml:space="preserve">Tabla 44. </t>
    </r>
    <r>
      <rPr>
        <sz val="10"/>
        <rFont val="Times New Roman"/>
        <family val="1"/>
      </rPr>
      <t>Gasto sanitario del Ayuntamiento de Pamplona por capítulos económicos .Cierre 2005. En Euros</t>
    </r>
  </si>
  <si>
    <t>Capítulo 1</t>
  </si>
  <si>
    <t>Capítulo 2</t>
  </si>
  <si>
    <t>Capítulo 4</t>
  </si>
  <si>
    <t>Capítulo 6</t>
  </si>
  <si>
    <t>Capítulo 7</t>
  </si>
  <si>
    <r>
      <t xml:space="preserve">Tabla 45  </t>
    </r>
    <r>
      <rPr>
        <sz val="10"/>
        <rFont val="Times New Roman"/>
        <family val="1"/>
      </rPr>
      <t xml:space="preserve">. Gasto código funcional 41 "Sanidad"  del Ayuntamiento de Pamplona </t>
    </r>
  </si>
  <si>
    <t>FUNCIONES</t>
  </si>
  <si>
    <t>HC5 Laboratorio</t>
  </si>
  <si>
    <t>HC6 Prevención y salud pública</t>
  </si>
  <si>
    <t>HCR4 Control sanitario alimentos</t>
  </si>
  <si>
    <t xml:space="preserve">          Ayuntamiento de Pamplona</t>
  </si>
  <si>
    <t xml:space="preserve">          Resto de ayuntamientos</t>
  </si>
  <si>
    <t>Fuente: Ayuntamiento de Pamplona y Departamento de Administración Local.</t>
  </si>
  <si>
    <r>
      <t xml:space="preserve">Tabla  46. </t>
    </r>
    <r>
      <rPr>
        <sz val="10"/>
        <rFont val="Times New Roman"/>
        <family val="1"/>
      </rPr>
      <t>Gasto sanitario corriente gestionado por los Ayuntamientos por funciones. En euros</t>
    </r>
  </si>
  <si>
    <t>Años 2001-2005*</t>
  </si>
  <si>
    <t>Fuente: Departamento de Administración Local del Gobierno de Navarra</t>
  </si>
  <si>
    <r>
      <t xml:space="preserve">Tabla 47.  </t>
    </r>
    <r>
      <rPr>
        <sz val="10"/>
        <rFont val="Times New Roman"/>
        <family val="1"/>
      </rPr>
      <t>Gasto código funcional 41 "Sanidad" del total de ayuntamientos, concejos y mancomunidades de Navarra</t>
    </r>
  </si>
  <si>
    <t xml:space="preserve">*Los datos representan entre un 94% y un 99% de la población de los ayuntamientos. </t>
  </si>
  <si>
    <t xml:space="preserve">En las cifras están incluidos los gastos corrientes de los centros de planificación familiar de Orcoyen y el de P.Educación sexual de Ansoain. </t>
  </si>
  <si>
    <t>Excepto Ayuntamiento de Pamplona. Años 2001-2005</t>
  </si>
  <si>
    <r>
      <t>Tabla  48.</t>
    </r>
    <r>
      <rPr>
        <sz val="10"/>
        <rFont val="Times New Roman"/>
        <family val="1"/>
      </rPr>
      <t xml:space="preserve"> Gasto código funcional 41 "Sanidad" del total de ayuntamientos, concejos y mancomunidades de Navarra</t>
    </r>
  </si>
  <si>
    <t xml:space="preserve">                 Año 2005. En euros</t>
  </si>
  <si>
    <t>Ayuntamiento  Pamplona</t>
  </si>
  <si>
    <t>Resto       Ayuntamientos</t>
  </si>
  <si>
    <t>Total     Ayuntamientos</t>
  </si>
  <si>
    <t>Gasto sanitario corriente</t>
  </si>
  <si>
    <t>Total gasto corriente gestionado</t>
  </si>
  <si>
    <t>Transfer.corrientes Ad.Local</t>
  </si>
  <si>
    <t>Transfer.corrientes SNS-O</t>
  </si>
  <si>
    <t>Gasto corriente total neto</t>
  </si>
  <si>
    <t>Gasto de capital</t>
  </si>
  <si>
    <t>Transf.capital SNS-O</t>
  </si>
  <si>
    <t>Gasto de capital neto</t>
  </si>
  <si>
    <t>Gasto total gestionado</t>
  </si>
  <si>
    <t>Gasto total neto</t>
  </si>
  <si>
    <t xml:space="preserve">Fuente: Departamento de Administración Local; Ayuntamiento de Pamplona y elaboración propia. </t>
  </si>
  <si>
    <r>
      <t xml:space="preserve">Tabla  49. </t>
    </r>
    <r>
      <rPr>
        <sz val="10"/>
        <rFont val="Times New Roman"/>
        <family val="1"/>
      </rPr>
      <t xml:space="preserve">Gasto sanitario financiado por el total de Ayuntamientos, concejos y mancomunidades de Navarra. </t>
    </r>
  </si>
  <si>
    <t>MUTUAS</t>
  </si>
  <si>
    <t>Entidades seguro privadas</t>
  </si>
  <si>
    <t>SNS-O     Seguridad Social</t>
  </si>
  <si>
    <t>Total</t>
  </si>
  <si>
    <t>MUFACE</t>
  </si>
  <si>
    <t>ISFAS</t>
  </si>
  <si>
    <t>MUGEJU</t>
  </si>
  <si>
    <t>Fuente: MUFACE, MUGEJU e ISFAS</t>
  </si>
  <si>
    <r>
      <t xml:space="preserve">Tabla 50. </t>
    </r>
    <r>
      <rPr>
        <sz val="10"/>
        <rFont val="Times New Roman"/>
        <family val="1"/>
      </rPr>
      <t>Total de titulares y beneficiarios de las Mutuas del Estado a 31 de diciembre</t>
    </r>
  </si>
  <si>
    <t>Asistencia Sanitaria</t>
  </si>
  <si>
    <t xml:space="preserve">             Inst.Nacional Seg. Social</t>
  </si>
  <si>
    <t xml:space="preserve">             Entidades Seguros privadas</t>
  </si>
  <si>
    <t>Prestaciones Farmacéuticas</t>
  </si>
  <si>
    <t>Prótesis y otras prestaciones</t>
  </si>
  <si>
    <t>Fuente: MUFACE</t>
  </si>
  <si>
    <r>
      <t>Tabla 51.</t>
    </r>
    <r>
      <rPr>
        <sz val="10"/>
        <rFont val="Times New Roman"/>
        <family val="1"/>
      </rPr>
      <t xml:space="preserve"> Gasto sanitario de MUFACE . Años 2002-2003-2004-2005. En euros</t>
    </r>
  </si>
  <si>
    <t>Fuente: MUGEJU</t>
  </si>
  <si>
    <r>
      <t xml:space="preserve">Tabla 52. </t>
    </r>
    <r>
      <rPr>
        <sz val="10"/>
        <rFont val="Times New Roman"/>
        <family val="1"/>
      </rPr>
      <t>Gasto sanitario de MUGEJU. Años 2002-2003-2004-2005. En euros</t>
    </r>
  </si>
  <si>
    <t>Asistencia sanitaria</t>
  </si>
  <si>
    <t>Concierto entidades privadas</t>
  </si>
  <si>
    <t>Concierto INSS</t>
  </si>
  <si>
    <r>
      <t xml:space="preserve">Tabla 53. </t>
    </r>
    <r>
      <rPr>
        <sz val="10"/>
        <rFont val="Times New Roman"/>
        <family val="1"/>
      </rPr>
      <t>Gasto en asistencia sanitaria de MUGEJU. Años 2002-2003-2004-2005. En euros</t>
    </r>
  </si>
  <si>
    <t>Fuente: ISFAS</t>
  </si>
  <si>
    <r>
      <t xml:space="preserve">Tabla 54. </t>
    </r>
    <r>
      <rPr>
        <sz val="10"/>
        <rFont val="Times New Roman"/>
        <family val="1"/>
      </rPr>
      <t xml:space="preserve"> Gasto sanitario de ISFAS . Años 2002-2003-2004-2005. En euros</t>
    </r>
  </si>
  <si>
    <r>
      <t xml:space="preserve">Tabla 55.  </t>
    </r>
    <r>
      <rPr>
        <sz val="10"/>
        <rFont val="Times New Roman"/>
        <family val="1"/>
      </rPr>
      <t>Gasto en asistencia sanitaria de ISFAS. Años 2002-2003-2004-2005. En euros</t>
    </r>
  </si>
  <si>
    <t>Asist.Sanitaria</t>
  </si>
  <si>
    <t>INSS</t>
  </si>
  <si>
    <t>Ent.seg.privadas</t>
  </si>
  <si>
    <t>Prest.Farmaceut.</t>
  </si>
  <si>
    <t>Prótesis y otras prest.</t>
  </si>
  <si>
    <t>Fuente: MUFACE, MUGEJU e  ISFAS</t>
  </si>
  <si>
    <r>
      <t xml:space="preserve">Tabla  56. </t>
    </r>
    <r>
      <rPr>
        <sz val="10"/>
        <rFont val="Times New Roman"/>
        <family val="1"/>
      </rPr>
      <t>Gasto sanitario de las entidades de la S.Social (Mutuas de Estado). Año 2005. En euros</t>
    </r>
  </si>
  <si>
    <t>En miles de euros</t>
  </si>
  <si>
    <t>Cotizaciones por accidentes de trabajo y enfermedades profesionales recaudadas por las mutuas en Navarra</t>
  </si>
  <si>
    <t>Importe destinado a asistencia sanitaria</t>
  </si>
  <si>
    <t xml:space="preserve">                    Medicina ambulatoria (Atención primaria) </t>
  </si>
  <si>
    <t xml:space="preserve">                    Medicina hospitalaria (Atención especializada) </t>
  </si>
  <si>
    <t>Total afiliados que cotizan por accidentes de trabajo y enfermedades profesionales en Navarra</t>
  </si>
  <si>
    <t>Fuente: Memorias económico-financieras y de gestión de las Mutuas de Accidentes de trabajo y enfermedades profesionales 2002-2005 e Informes estadísticos de la Tesorería General de la Seguridad Social del mismo período.</t>
  </si>
  <si>
    <r>
      <t xml:space="preserve">Tabla 57. </t>
    </r>
    <r>
      <rPr>
        <sz val="10"/>
        <rFont val="Times New Roman"/>
        <family val="0"/>
      </rPr>
      <t>Ingresos y Gastos en asistencia sanitaria de las Mutuas de Accidentes de Trabajo y Enfermedades profesionales en Navarra.</t>
    </r>
  </si>
  <si>
    <t>Período 2003-2005</t>
  </si>
  <si>
    <t>Servicios de Prevención en Empresas *</t>
  </si>
  <si>
    <t xml:space="preserve">         Servicios de Prevención Propios</t>
  </si>
  <si>
    <t xml:space="preserve">         Servicios de Prevención Ajenos</t>
  </si>
  <si>
    <t>Servicios Prevención Gobierno Navarra</t>
  </si>
  <si>
    <t xml:space="preserve">         SPRL Departamento de Educación</t>
  </si>
  <si>
    <t xml:space="preserve">         SPRL Mancomunado Instit.C.F.Navarra</t>
  </si>
  <si>
    <t xml:space="preserve">         SPRL SNS -Osasunbidea</t>
  </si>
  <si>
    <t>Servicios Prevención Ayuntamiento Pamplona</t>
  </si>
  <si>
    <t>TOTAL Servicios Prevención Riesgos Laborales</t>
  </si>
  <si>
    <t>* Población asalariada en activo al 31.12.2005: 217.180 trabajadores</t>
  </si>
  <si>
    <t xml:space="preserve"> ( 2.940 autónomos con contingencias profesionales protegidas) </t>
  </si>
  <si>
    <r>
      <t xml:space="preserve">Tabla 58.  </t>
    </r>
    <r>
      <rPr>
        <sz val="10"/>
        <rFont val="Times New Roman"/>
        <family val="1"/>
      </rPr>
      <t xml:space="preserve">Población cubierta por los Servicios de Prevención de Riesgos Laborales.  </t>
    </r>
  </si>
  <si>
    <t>Fuente: Sección de Epidemiología laboral, investigación y evaluación sanitaria. INSL.</t>
  </si>
  <si>
    <t xml:space="preserve">Servicios Prevención en Empresas </t>
  </si>
  <si>
    <t xml:space="preserve">         S.P.Propios</t>
  </si>
  <si>
    <t xml:space="preserve">         S.P.Ajenos</t>
  </si>
  <si>
    <t xml:space="preserve">         SPRL Departamento Educación</t>
  </si>
  <si>
    <t xml:space="preserve">         SPRL Departamento Presidencia</t>
  </si>
  <si>
    <t xml:space="preserve">         SPRL SNS - Osasunbidea</t>
  </si>
  <si>
    <t>Fuente: INSL, SPRL Departamento de Educación y Cuentas Generales Navarra 2003-2005</t>
  </si>
  <si>
    <r>
      <t xml:space="preserve">Tabla 59. </t>
    </r>
    <r>
      <rPr>
        <sz val="10"/>
        <rFont val="Times New Roman"/>
        <family val="1"/>
      </rPr>
      <t>Gasto sanitario de los Servicios de Prevención de Riesgos Laborales- Año 2003-2004-2005 En Euros.</t>
    </r>
  </si>
  <si>
    <t>0611 Medicamentos y material sanitario</t>
  </si>
  <si>
    <t>0621 Servicios médicos</t>
  </si>
  <si>
    <t>0622 Dentistas</t>
  </si>
  <si>
    <t>0623 Servicios paramédicos no hosp.</t>
  </si>
  <si>
    <t>0631 Serv.hospitalarios</t>
  </si>
  <si>
    <t>Total Grupo 6</t>
  </si>
  <si>
    <t>Primas de seguro</t>
  </si>
  <si>
    <t>TOTAL  ECPF</t>
  </si>
  <si>
    <t>Fuente: IEN, Encuesta Presupuestos Familiares INE.</t>
  </si>
  <si>
    <r>
      <t xml:space="preserve">Tabla  60.  </t>
    </r>
    <r>
      <rPr>
        <sz val="10"/>
        <rFont val="Times New Roman"/>
        <family val="1"/>
      </rPr>
      <t>Gasto sanitario total de los hogares en Navarra. Años 2002-2005. Miles de euros</t>
    </r>
  </si>
  <si>
    <t>Variación           2002-2005</t>
  </si>
  <si>
    <t>Fuente: IEN, Encuesta Presupuestos Familiares INE</t>
  </si>
  <si>
    <t>Intervalo de confianza Gasto Medio por Hogar N=95% α = 0,05 ( 2003: 639,8;970,1) ( 2004: 707,0;1095,1) ( 2005: 712,2;1164,1)</t>
  </si>
  <si>
    <r>
      <t xml:space="preserve">Tabla 61.  </t>
    </r>
    <r>
      <rPr>
        <sz val="10"/>
        <rFont val="Times New Roman"/>
        <family val="1"/>
      </rPr>
      <t>Gasto sanitario medio por hogar en Navarra. Años 2002-2005. En euros</t>
    </r>
  </si>
  <si>
    <r>
      <t xml:space="preserve">Tabla   62. </t>
    </r>
    <r>
      <rPr>
        <sz val="10"/>
        <rFont val="Times New Roman"/>
        <family val="1"/>
      </rPr>
      <t>Gasto sanitario medio por persona en Navarra. Años 2002-2005. En euros</t>
    </r>
  </si>
  <si>
    <t>Peso sobre "Total gasto sanitario por hogar"</t>
  </si>
  <si>
    <t>0623 Servicios paramédicos no hospitalarios</t>
  </si>
  <si>
    <t>0631 Servicios hospitalarios</t>
  </si>
  <si>
    <t>1243 Primas de seguro</t>
  </si>
  <si>
    <t>Total Gasto sanitario por hogar</t>
  </si>
  <si>
    <t>Total Gasto medio por hogar</t>
  </si>
  <si>
    <t>Navarra: Intervalo de confianza Gasto Medio por Hogar N=95% α = 0,05 ( 712,2;1.164,1)</t>
  </si>
  <si>
    <r>
      <t xml:space="preserve">Tabla  63. </t>
    </r>
    <r>
      <rPr>
        <sz val="10"/>
        <rFont val="Times New Roman"/>
        <family val="1"/>
      </rPr>
      <t>Gasto medio por hogar Navarra y Estado español. Año 2005. En euros</t>
    </r>
  </si>
  <si>
    <t xml:space="preserve">  Unidad:  En  euros</t>
  </si>
  <si>
    <t>COMUNIDAD  AUTÓNOMA</t>
  </si>
  <si>
    <t>Gasto  medio por hogar</t>
  </si>
  <si>
    <t>Gasto  sanitario por hogar</t>
  </si>
  <si>
    <t>Gasto sanitario/              Total gasto por hogar</t>
  </si>
  <si>
    <t>(Total Grupos de Gasto)</t>
  </si>
  <si>
    <t>(Grupo 6 "Salud")</t>
  </si>
  <si>
    <t>Aragón</t>
  </si>
  <si>
    <t>Asturias(Principado de)</t>
  </si>
  <si>
    <t>Balears (Illes)</t>
  </si>
  <si>
    <t>Canarias</t>
  </si>
  <si>
    <t>Cantabria</t>
  </si>
  <si>
    <t>Castilla y León</t>
  </si>
  <si>
    <t>Castilla-La mancha</t>
  </si>
  <si>
    <t>Comunidad Valenciana</t>
  </si>
  <si>
    <t>Extremadura</t>
  </si>
  <si>
    <t>Madrid (Comunidad de)</t>
  </si>
  <si>
    <t>Murcia (Región de)</t>
  </si>
  <si>
    <t>Navarra (Comunidad Foral de)</t>
  </si>
  <si>
    <t>Rioja (La)</t>
  </si>
  <si>
    <t>Ceuta y Melilla</t>
  </si>
  <si>
    <t>Media Estatal</t>
  </si>
  <si>
    <t>Navarra/Estado</t>
  </si>
  <si>
    <t xml:space="preserve"> Fuente: INE : Encuesta continua de presupuestos familiares.  Resultados trimestrales 2005.</t>
  </si>
  <si>
    <r>
      <t xml:space="preserve">                                      Tabla  64. </t>
    </r>
    <r>
      <rPr>
        <sz val="10"/>
        <rFont val="Times New Roman"/>
        <family val="1"/>
      </rPr>
      <t>Gasto medio por hogar por Comunidad Autónoma : Grupo 6 " Salud" y Total . Año 2005</t>
    </r>
  </si>
  <si>
    <t>Activos</t>
  </si>
  <si>
    <t>Pensionistas</t>
  </si>
  <si>
    <t>Importe a PVP</t>
  </si>
  <si>
    <t>Gasto sin descuento</t>
  </si>
  <si>
    <t xml:space="preserve">Aportación usuarios  </t>
  </si>
  <si>
    <t>Aportación precios referencia</t>
  </si>
  <si>
    <t>Descuento</t>
  </si>
  <si>
    <t>Gasto SNS-O</t>
  </si>
  <si>
    <t>Recetas</t>
  </si>
  <si>
    <t>Precio  medio receta a PVP</t>
  </si>
  <si>
    <t>Fuente: Servicio de Prestaciones Farmacéuticas. SNS-O</t>
  </si>
  <si>
    <t>*En el año 2005 no hubo aportación por precios de referencia</t>
  </si>
  <si>
    <r>
      <t>Tabla  65</t>
    </r>
    <r>
      <rPr>
        <sz val="10"/>
        <rFont val="Times New Roman"/>
        <family val="1"/>
      </rPr>
      <t>. Prestación farmacéutica dispensada en oficinas de farmacia . Año 2005*. En euros</t>
    </r>
  </si>
  <si>
    <t>Subvenciones</t>
  </si>
  <si>
    <t>Financiación Propia</t>
  </si>
  <si>
    <t>Prevención SIDA</t>
  </si>
  <si>
    <t>Prevención drogodependencias</t>
  </si>
  <si>
    <t>Prevención y promoción salud</t>
  </si>
  <si>
    <t>Otros programas de salud</t>
  </si>
  <si>
    <t>Asociación Donantes Sangre</t>
  </si>
  <si>
    <t>Plan Prevención Tabaquismo</t>
  </si>
  <si>
    <t>Planificación Familiar</t>
  </si>
  <si>
    <t>Transporte sanitario DYA y Cruz Roja</t>
  </si>
  <si>
    <t>Salud Laboral</t>
  </si>
  <si>
    <t>Tto.Rehabilit.Comunid.Terapéuticas</t>
  </si>
  <si>
    <t>TOTAL SUBVENCIONES</t>
  </si>
  <si>
    <t xml:space="preserve">Fuente: Sección de Coordinación de Asociaciones y Trasplantes de Órganos;  Cuentas Generales de Navarra años 2003-2004-2005 </t>
  </si>
  <si>
    <r>
      <t xml:space="preserve">Tabla  66.   </t>
    </r>
    <r>
      <rPr>
        <sz val="10"/>
        <rFont val="Times New Roman"/>
        <family val="1"/>
      </rPr>
      <t>Recursos destinados al desarrollo de actividades sanitarias por parte de ONGs y Asociaciones sin ánimo de lucro. Período 2003-2005. En euros</t>
    </r>
  </si>
  <si>
    <t>Cáncer de Mama</t>
  </si>
  <si>
    <t xml:space="preserve">Detección Precoz </t>
  </si>
  <si>
    <t>Proyecto EPIC</t>
  </si>
  <si>
    <t xml:space="preserve">Data base </t>
  </si>
  <si>
    <t xml:space="preserve">Ayudas investigación </t>
  </si>
  <si>
    <r>
      <t xml:space="preserve">Tabla 67. </t>
    </r>
    <r>
      <rPr>
        <sz val="10"/>
        <rFont val="Times New Roman"/>
        <family val="1"/>
      </rPr>
      <t>Transferencias recibidas de la Unión Europea. En euros</t>
    </r>
  </si>
  <si>
    <t>Período 1993-2007. En euros corrientes</t>
  </si>
  <si>
    <t>Año</t>
  </si>
  <si>
    <t>Gasto Inicial (GI)</t>
  </si>
  <si>
    <t>Gasto  Liquidado (GL)</t>
  </si>
  <si>
    <t>Gasto real (GR)</t>
  </si>
  <si>
    <t>GR - GL</t>
  </si>
  <si>
    <t>Fuente: Gasto Liquidado: "Cuentas Generales de Navarra ejercicios 1993-2007";</t>
  </si>
  <si>
    <t xml:space="preserve">           y Gasto Real: "Memorias del  Servicio Navarro de Salud 1993-2007"</t>
  </si>
  <si>
    <t xml:space="preserve">* En el año 2002, el gasto liquidado es superior al gasto real por la deuda del 2001 que se pagó . </t>
  </si>
  <si>
    <t xml:space="preserve">   con cargo al presupuesto de 2002. Lo mismo ocurre en el año 2006 y 2007.</t>
  </si>
  <si>
    <t>GL - GI</t>
  </si>
  <si>
    <t xml:space="preserve"> 2002 *</t>
  </si>
  <si>
    <r>
      <t xml:space="preserve"> Tabla 68.</t>
    </r>
    <r>
      <rPr>
        <sz val="9"/>
        <rFont val="Times New Roman"/>
        <family val="1"/>
      </rPr>
      <t xml:space="preserve">  Gasto Liquidado y Gasto Real del Departamento de Salud del Gobierno de Navarra</t>
    </r>
  </si>
  <si>
    <t>En millones de  euros corrientes</t>
  </si>
  <si>
    <t>Var.corriente</t>
  </si>
  <si>
    <t>2003-2007</t>
  </si>
  <si>
    <t>1995-2007</t>
  </si>
  <si>
    <t>Fuente: Memorias del SNS-O y Cuentas Generales de Navarra 1995-2007</t>
  </si>
  <si>
    <r>
      <t xml:space="preserve">Tabla  69.  </t>
    </r>
    <r>
      <rPr>
        <sz val="10"/>
        <rFont val="Times New Roman"/>
        <family val="1"/>
      </rPr>
      <t xml:space="preserve">Serie de gasto real del Departamento de Salud por capítulos económicos  1995-2007 </t>
    </r>
  </si>
  <si>
    <t>En millones de  euros constantes</t>
  </si>
  <si>
    <t>Cap.II Gtos.corrientes en bienes y servicios</t>
  </si>
  <si>
    <r>
      <t xml:space="preserve">Tabla 70  . </t>
    </r>
    <r>
      <rPr>
        <sz val="10"/>
        <rFont val="Times New Roman"/>
        <family val="1"/>
      </rPr>
      <t>Serie de gasto real del Departamento de Salud por capítulos económicos  1995-2007</t>
    </r>
  </si>
  <si>
    <r>
      <t xml:space="preserve">Variación </t>
    </r>
    <r>
      <rPr>
        <b/>
        <vertAlign val="superscript"/>
        <sz val="8"/>
        <rFont val="Times New Roman"/>
        <family val="1"/>
      </rPr>
      <t>*</t>
    </r>
  </si>
  <si>
    <r>
      <t>*</t>
    </r>
    <r>
      <rPr>
        <sz val="8"/>
        <rFont val="Times New Roman"/>
        <family val="1"/>
      </rPr>
      <t>Variación  en términos constantes: índice base año 2007=100</t>
    </r>
  </si>
  <si>
    <t>En millones de euros corrientes</t>
  </si>
  <si>
    <t>Corriente</t>
  </si>
  <si>
    <t>Real*</t>
  </si>
  <si>
    <t xml:space="preserve"> 2003 -2006 </t>
  </si>
  <si>
    <t xml:space="preserve"> 1999 -2006 </t>
  </si>
  <si>
    <t xml:space="preserve"> 2003-2006</t>
  </si>
  <si>
    <t xml:space="preserve"> 1999-2006</t>
  </si>
  <si>
    <t>ASISTENCIA</t>
  </si>
  <si>
    <t xml:space="preserve">          Atención Primaria</t>
  </si>
  <si>
    <t xml:space="preserve">          Salud Mental</t>
  </si>
  <si>
    <t xml:space="preserve">          Especializada</t>
  </si>
  <si>
    <t xml:space="preserve">          Conciertos</t>
  </si>
  <si>
    <t>FARMACIA EXTRAHOSPITALARIA</t>
  </si>
  <si>
    <t xml:space="preserve">OTRAS PRESTACIONES </t>
  </si>
  <si>
    <t xml:space="preserve">SALUD PUBLICA </t>
  </si>
  <si>
    <t>SALUD LABORAL</t>
  </si>
  <si>
    <t>ADMINISTRACION</t>
  </si>
  <si>
    <t>Fuente: Memorias SNS-O; Cuentas Generales de Navarra</t>
  </si>
  <si>
    <t>*Deflactor : IPC Navarra base 2006=100</t>
  </si>
  <si>
    <r>
      <t>Tabla 71.</t>
    </r>
    <r>
      <rPr>
        <sz val="10"/>
        <rFont val="Times New Roman"/>
        <family val="1"/>
      </rPr>
      <t xml:space="preserve"> Gasto real  del Departamento de Salud por funciones. Serie 1999-2006</t>
    </r>
  </si>
  <si>
    <t xml:space="preserve">Variación </t>
  </si>
  <si>
    <t xml:space="preserve">Var. Anual Media </t>
  </si>
  <si>
    <t>Hospital de Navarra 1</t>
  </si>
  <si>
    <t>Asistencia extrahospitalaria 2</t>
  </si>
  <si>
    <t>Hospital de Tudela</t>
  </si>
  <si>
    <t xml:space="preserve">           -</t>
  </si>
  <si>
    <t xml:space="preserve">            -</t>
  </si>
  <si>
    <t xml:space="preserve">                      -</t>
  </si>
  <si>
    <t>Centros Salud Área Tudela</t>
  </si>
  <si>
    <t>Hospital de Estella</t>
  </si>
  <si>
    <t>Centros Salud Área Estella</t>
  </si>
  <si>
    <t>Farmacia extrahospitalaria 3</t>
  </si>
  <si>
    <t>Variación anual en términos corrientes</t>
  </si>
  <si>
    <t xml:space="preserve">         -</t>
  </si>
  <si>
    <t>Fuente: Memorias SNS-O ; Servicio de Presupuestos SNS-O; Liquidación presupuestaria Dirección General Salud</t>
  </si>
  <si>
    <t xml:space="preserve">                  1 Incluye la Unidad de investigación y tratamiento oncológico (años 2002 y 2003).En 2004 desaparece como proyecto presupuestario.</t>
  </si>
  <si>
    <t xml:space="preserve">                 2  Incluye ambulatorios, actividades generales de atención especializada; Centro Investigación Biomédica, listas de espera y coordinación sociosanitaria </t>
  </si>
  <si>
    <t xml:space="preserve">                3 Incluye las dos partidas de capítulo IV  "Prestaciones farmacéuticas" y "Absorventes y otros productos sanitarios"</t>
  </si>
  <si>
    <r>
      <t xml:space="preserve">                                                                     Tabla 72.  </t>
    </r>
    <r>
      <rPr>
        <sz val="10"/>
        <rFont val="Times New Roman"/>
        <family val="1"/>
      </rPr>
      <t>Gasto real  del Departamento de Salud por centros. Serie 1995-2007</t>
    </r>
  </si>
  <si>
    <t xml:space="preserve">Variación Anual Media </t>
  </si>
  <si>
    <t xml:space="preserve"> 1995-2007</t>
  </si>
  <si>
    <t xml:space="preserve"> 2003 -2007</t>
  </si>
  <si>
    <t>Hospital Virgen Camino (incluye COFES)</t>
  </si>
  <si>
    <t xml:space="preserve">                -</t>
  </si>
  <si>
    <t xml:space="preserve">                    -</t>
  </si>
  <si>
    <t>At.Primaria A.Pamplona (sin farmacia )</t>
  </si>
  <si>
    <t>Salud Mental ( centros salud y psicog.)</t>
  </si>
  <si>
    <r>
      <t xml:space="preserve">                                                                   Tabla 73.  </t>
    </r>
    <r>
      <rPr>
        <sz val="10"/>
        <rFont val="Times New Roman"/>
        <family val="1"/>
      </rPr>
      <t>Gasto real  del Departamento de Salud por centros. Serie 1995-2007</t>
    </r>
  </si>
  <si>
    <r>
      <t xml:space="preserve">En millones de euros constantes </t>
    </r>
    <r>
      <rPr>
        <b/>
        <vertAlign val="superscript"/>
        <sz val="8"/>
        <rFont val="Times New Roman"/>
        <family val="1"/>
      </rPr>
      <t>4</t>
    </r>
  </si>
  <si>
    <r>
      <t xml:space="preserve">         </t>
    </r>
    <r>
      <rPr>
        <i/>
        <vertAlign val="superscript"/>
        <sz val="10"/>
        <rFont val="Times New Roman"/>
        <family val="1"/>
      </rPr>
      <t xml:space="preserve">    4 </t>
    </r>
    <r>
      <rPr>
        <i/>
        <vertAlign val="superscript"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Deflactor  IPC Navarra base 2007=100</t>
    </r>
  </si>
  <si>
    <t>547000  Actividades generales APS Y S.Mental</t>
  </si>
  <si>
    <t>Proyectos presupuestarios ( códigos 2006)</t>
  </si>
  <si>
    <t>Variación corriente 2003-2007</t>
  </si>
  <si>
    <t>Variación corriente 1995-2007</t>
  </si>
  <si>
    <t>541004  Centros de salud mental</t>
  </si>
  <si>
    <t xml:space="preserve">541005  Centro psicogeriátrico </t>
  </si>
  <si>
    <t>INDICE TABLAS'</t>
  </si>
  <si>
    <t>Fuente: Instituto de Salud Pública. SNS-O</t>
  </si>
  <si>
    <t>Imputación Gastos activ.grales. Salud Mental</t>
  </si>
  <si>
    <t xml:space="preserve">         -----</t>
  </si>
  <si>
    <t>TOTAL SALUD MENTAL</t>
  </si>
  <si>
    <t xml:space="preserve">547001  Centros de salud de Pamplona  </t>
  </si>
  <si>
    <t>546001  Centros de salud del área de Estella</t>
  </si>
  <si>
    <t>545001  Centros de salud del área de Tudela</t>
  </si>
  <si>
    <t>Imputación Gastos activ.grales. APS Pamplona</t>
  </si>
  <si>
    <t xml:space="preserve">TOTAL CENTROS DE SALUD </t>
  </si>
  <si>
    <t>TOTAL CENTROS SALUD Y SALUD MENTAL</t>
  </si>
  <si>
    <t>547002  Prestaciones farmacéuticas</t>
  </si>
  <si>
    <t xml:space="preserve">TOTAL APS Y SALUD MENTAL </t>
  </si>
  <si>
    <t>GASTO TOTAL DEPARTAMENTO DE SALUD</t>
  </si>
  <si>
    <t>INDICADORES</t>
  </si>
  <si>
    <t xml:space="preserve"> Atención Primaria (Sin farmacia)/Total Dpto.Salud </t>
  </si>
  <si>
    <t xml:space="preserve">Salud Mental /Total Departamento de Salud </t>
  </si>
  <si>
    <t xml:space="preserve">Farmacia extrahospitalaria /Total Dpto. de Salud </t>
  </si>
  <si>
    <t xml:space="preserve">APS+S.Mental+Farmacia Extrah./ Total Dpto. Salud </t>
  </si>
  <si>
    <t>Fuente: Cuentas Generales de Navarra 1995-2007 y elaboración propia</t>
  </si>
  <si>
    <r>
      <t>Tabla 74.</t>
    </r>
    <r>
      <rPr>
        <sz val="10"/>
        <rFont val="Times New Roman"/>
        <family val="1"/>
      </rPr>
      <t xml:space="preserve"> Serie de gasto liquidado de atención primaria y Salud Mental por proyectos presupuestarios: 1995-2007. En miles de euros corrientes.</t>
    </r>
  </si>
  <si>
    <t>En euros corrientes</t>
  </si>
  <si>
    <t>Variación       2002-2007</t>
  </si>
  <si>
    <t>Capítulo VI</t>
  </si>
  <si>
    <t>TOTAL APS Y SALUD MENTAL</t>
  </si>
  <si>
    <t>GASTO TOTAL DTO.SALUD</t>
  </si>
  <si>
    <t>% APS ySalud Mental sobre Total D.Salud</t>
  </si>
  <si>
    <t xml:space="preserve">1 Incluye los centros de salud de Pamplona, Estella y Tudela y los gastos de actividades generales de primaria y salud mental. </t>
  </si>
  <si>
    <t>2 Incluye los centros de salud mental y el centro psicogeriátrico</t>
  </si>
  <si>
    <r>
      <t xml:space="preserve">Tabla  75 . </t>
    </r>
    <r>
      <rPr>
        <sz val="10"/>
        <rFont val="Times New Roman"/>
        <family val="1"/>
      </rPr>
      <t xml:space="preserve">Gasto liquidado por capítulos económicos en Atención Primaria y Salud Mental . </t>
    </r>
  </si>
  <si>
    <r>
      <t>Atención Primaria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</si>
  <si>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Salud Mental </t>
    </r>
    <r>
      <rPr>
        <b/>
        <vertAlign val="superscript"/>
        <sz val="10"/>
        <rFont val="Times New Roman"/>
        <family val="1"/>
      </rPr>
      <t>2</t>
    </r>
  </si>
  <si>
    <t>Fuente: Cuentas Generales de Navarra  2002 y 2007</t>
  </si>
  <si>
    <t>Variación 1997-2007</t>
  </si>
  <si>
    <t>Peso 2007</t>
  </si>
  <si>
    <t>Farmacia Hospitalaria</t>
  </si>
  <si>
    <t xml:space="preserve">        Hospital de Navarra</t>
  </si>
  <si>
    <t xml:space="preserve">        Hospital Virgen Camino</t>
  </si>
  <si>
    <t xml:space="preserve">        Clínica Ubarmin</t>
  </si>
  <si>
    <t xml:space="preserve">        Hospital de Tudela</t>
  </si>
  <si>
    <t xml:space="preserve">        Hospital de Estella</t>
  </si>
  <si>
    <t>Ambulatorios</t>
  </si>
  <si>
    <t>Centros de Salud</t>
  </si>
  <si>
    <t>Centros de Salud Mental</t>
  </si>
  <si>
    <t>Centro Psicogeriátrico</t>
  </si>
  <si>
    <t>Instituto de Salud Laboral</t>
  </si>
  <si>
    <t xml:space="preserve">Fuente: Cuentas Generales de Navarra. Cierres anuales </t>
  </si>
  <si>
    <r>
      <t>Tabla 76.</t>
    </r>
    <r>
      <rPr>
        <sz val="9"/>
        <rFont val="Times New Roman"/>
        <family val="1"/>
      </rPr>
      <t xml:space="preserve"> Gasto liquidado en Farmacia SNS-Osasunbidea 1997- 2007</t>
    </r>
  </si>
  <si>
    <t>En  miles de euros corrientes</t>
  </si>
  <si>
    <r>
      <t xml:space="preserve">Prestaciones Farmacéuticas </t>
    </r>
    <r>
      <rPr>
        <b/>
        <vertAlign val="superscript"/>
        <sz val="10"/>
        <rFont val="Times New Roman"/>
        <family val="1"/>
      </rPr>
      <t>1</t>
    </r>
  </si>
  <si>
    <r>
      <t>Instituto de Salud Pública</t>
    </r>
    <r>
      <rPr>
        <b/>
        <vertAlign val="superscript"/>
        <sz val="10"/>
        <rFont val="Times New Roman"/>
        <family val="1"/>
      </rPr>
      <t xml:space="preserve"> 2</t>
    </r>
  </si>
  <si>
    <r>
      <t>1</t>
    </r>
    <r>
      <rPr>
        <sz val="10"/>
        <rFont val="Times New Roman"/>
        <family val="1"/>
      </rPr>
      <t xml:space="preserve"> Incluye los gastos de las partidas de prestaciones farmacéuticas, elaboración de recetas médicas y medicamentos extranjeros</t>
    </r>
  </si>
  <si>
    <r>
      <t xml:space="preserve"> 2 </t>
    </r>
    <r>
      <rPr>
        <sz val="10"/>
        <rFont val="Times New Roman"/>
        <family val="1"/>
      </rPr>
      <t>El incremento del año 2007 se debe al aumento de gasto en vacunas.</t>
    </r>
  </si>
  <si>
    <t>Tipo de concierto</t>
  </si>
  <si>
    <t>Concierto con la CUN</t>
  </si>
  <si>
    <t>Concierto Clínica San Juan de Dios</t>
  </si>
  <si>
    <t>Plan atención emergencia sanitaria y ambulancias</t>
  </si>
  <si>
    <t>Conciertos por oxigenoterapia</t>
  </si>
  <si>
    <t>Conciertos diálisis domiciliaria</t>
  </si>
  <si>
    <t>Asistencia sanitaria en otros centros</t>
  </si>
  <si>
    <t xml:space="preserve"> Atención sanitaria de la empresa colaboradora Universidad</t>
  </si>
  <si>
    <t xml:space="preserve">Fuente: Servicio Navarro de Salud </t>
  </si>
  <si>
    <r>
      <t xml:space="preserve">Tabla 77. </t>
    </r>
    <r>
      <rPr>
        <sz val="10"/>
        <rFont val="Times New Roman"/>
        <family val="1"/>
      </rPr>
      <t>Gasto real del SNS-O en actividad concertada 2007</t>
    </r>
  </si>
  <si>
    <t>CENTROS DE GASTO</t>
  </si>
  <si>
    <t>Variación      2002-2007</t>
  </si>
  <si>
    <t>Derechos reconocidos</t>
  </si>
  <si>
    <t xml:space="preserve">% </t>
  </si>
  <si>
    <t>Asistencia extrahospitalaria 1</t>
  </si>
  <si>
    <t>Fuente: Cuentas Generales de Navarra  ejercicios 2002-2007</t>
  </si>
  <si>
    <r>
      <t xml:space="preserve">1 </t>
    </r>
    <r>
      <rPr>
        <sz val="10"/>
        <rFont val="Times New Roman"/>
        <family val="1"/>
      </rPr>
      <t>Incluye "Banco de Sangre" y "Ambulatorios"</t>
    </r>
  </si>
  <si>
    <t>Código</t>
  </si>
  <si>
    <t>Descripción</t>
  </si>
  <si>
    <t>HC.1-HC.4</t>
  </si>
  <si>
    <t>Asistencia sanitaria y servicios sanitarios auxiliares</t>
  </si>
  <si>
    <t>HC.5</t>
  </si>
  <si>
    <t>Medicamentos y otros productos sanitarios a pacientes expernos</t>
  </si>
  <si>
    <t>TGSP</t>
  </si>
  <si>
    <t>Total gasto sanitario en bienes y servicios personales ( HC.1-HC.5)</t>
  </si>
  <si>
    <t>HC.6</t>
  </si>
  <si>
    <t>Servicios de prevención y salud pública</t>
  </si>
  <si>
    <t>HC.7</t>
  </si>
  <si>
    <t>Administración y aseguramiento sanitario</t>
  </si>
  <si>
    <t>TGSC</t>
  </si>
  <si>
    <t>Total gasto sanitario corriente ( HC.1+ HC.7)</t>
  </si>
  <si>
    <t>HC.R.1</t>
  </si>
  <si>
    <t>Formación bruta de capital</t>
  </si>
  <si>
    <t>TGS</t>
  </si>
  <si>
    <t>TOTAL GASTO SANITARIO (TGSC + HC.R.1)</t>
  </si>
  <si>
    <t>Fuente: Sistema de Cuentas de Salud OCDE</t>
  </si>
  <si>
    <r>
      <t xml:space="preserve">Tabla 1. </t>
    </r>
    <r>
      <rPr>
        <sz val="10"/>
        <rFont val="Times New Roman"/>
        <family val="0"/>
      </rPr>
      <t>Límites Funcionales del Gasto en Sanidad</t>
    </r>
  </si>
  <si>
    <t xml:space="preserve">Tabla 1. </t>
  </si>
  <si>
    <t xml:space="preserve">Tabla 2. </t>
  </si>
  <si>
    <t>Principales diferencias entre el Sistema de Cuentas de Salud de la OCDE y las Cuentas Satélite del Ministerio de Sanidad y Consumo.</t>
  </si>
  <si>
    <t xml:space="preserve">Tabla 3. </t>
  </si>
  <si>
    <t>Gasto sanitario de Navarra según agente financiador directo - Período 2002-2005 (Miles de euros corrientes).</t>
  </si>
  <si>
    <t>Gasto sanitario de Navarra según agente financiador directo. Período 2002-2005 (Porcentaje sobre el gasto sanitario total).</t>
  </si>
  <si>
    <t>Gasto Sanitario total de Navarra por funciones - Período 2002-2005 (Miles de euros corrientes).</t>
  </si>
  <si>
    <t>Gasto Sanitario de Navarra por funciones - Período 2002-2005 (Miles de euros constantes).</t>
  </si>
  <si>
    <t>Gasto relacionado con la salud. Navarra - Período 2002-2005 (Miles de euros corrientes).</t>
  </si>
  <si>
    <t>Gasto relacionado con la salud. Navarra - Período 2002-2005 (Miles de euros constantes).</t>
  </si>
  <si>
    <t>Gasto sanitario según la clasificación funcional de las Cuentas Satélite. Año 2005. Miles de euros corrientes.</t>
  </si>
  <si>
    <t>Serie de gasto del Departamento de Salud del Gobierno de Navarra 1995-2005. Según la clasificación funcional de las Cuentas Satélite. Miles de euros corrientes.</t>
  </si>
  <si>
    <t xml:space="preserve">Tabla 12. </t>
  </si>
  <si>
    <t>Gasto sanitario y relacionado con la salud por funciones y agentes financiadores. Navarra Año 2005 (Miles de euros corrientes).</t>
  </si>
  <si>
    <t xml:space="preserve">Tabla 14. </t>
  </si>
  <si>
    <t>Gasto sanitario total en porcentaje del PIB*</t>
  </si>
  <si>
    <t>Gasto sanitario público por persona protegida (euros)</t>
  </si>
  <si>
    <t>Gasto liquidado del Departamento de Salud respecto al Gasto Total del Gobierno de Navarra. Período 1995-2006. Millones de euros.</t>
  </si>
  <si>
    <t>Gasto de las Administraciones Públicas en porcentaje del PIB *.</t>
  </si>
  <si>
    <t>* Deflactor: IPC Navarra base 2005=100</t>
  </si>
  <si>
    <t>Gasto de consumo final de las Administraciones Públicas en porcentaje del PIB *</t>
  </si>
  <si>
    <t>Gasto en prestaciones sociales en porcentaje del PIB*.</t>
  </si>
  <si>
    <t xml:space="preserve">Tabla 20. </t>
  </si>
  <si>
    <t>Gasto en prestaciones sociales en euros por habitante.</t>
  </si>
  <si>
    <t>Gasto en prestaciones sociales por habitante en euros corrientes. Comunidades Autónomas</t>
  </si>
  <si>
    <t xml:space="preserve">Tabla 22. </t>
  </si>
  <si>
    <t>Gasto en enfermedad/atención sanitaria por habitante en euros corrientes 1996-2005.</t>
  </si>
  <si>
    <t xml:space="preserve">Tabla 23. </t>
  </si>
  <si>
    <t>Gasto sanitario de Navarra según agente financiador directo. Año 2005.</t>
  </si>
  <si>
    <t>Gasto financiado por el Ministerio de Sanidad y Consumo En euros.</t>
  </si>
  <si>
    <t xml:space="preserve">Tabla 25. </t>
  </si>
  <si>
    <t>Gasto sanitario de la prisión de Pamplona financiado por el Ministerio de Interior. En euros.</t>
  </si>
  <si>
    <t xml:space="preserve">Tabla 26. </t>
  </si>
  <si>
    <t>Gasto sanitario financiado por la Administración Central. En euros.</t>
  </si>
  <si>
    <t>Tabla 27.</t>
  </si>
  <si>
    <t>Gasto real del Departamento de Salud por centros. Año 2007. Miles de euros.</t>
  </si>
  <si>
    <t>Tabla 29.</t>
  </si>
  <si>
    <t>Ingresos del Departamento de Salud por centros de gasto 2007.</t>
  </si>
  <si>
    <t>Tabla 30.</t>
  </si>
  <si>
    <t>Ingresos del Departamento de Salud por capítulos económicos. Año 2007.</t>
  </si>
  <si>
    <t xml:space="preserve">Tabla 31. </t>
  </si>
  <si>
    <t>Gasto sanitario del Departamento de Asuntos Sociales, Familia, Juventud y Deporte. Año 2005</t>
  </si>
  <si>
    <t xml:space="preserve">Tabla 32. </t>
  </si>
  <si>
    <t>Gasto sanitario de atención médica a deportistas. Año 2005</t>
  </si>
  <si>
    <t xml:space="preserve">Tabla 34. </t>
  </si>
  <si>
    <t xml:space="preserve">Tabla 35. </t>
  </si>
  <si>
    <t>Gasto sanitario del Centro de Coordinación SOS-Navarra. En euros.</t>
  </si>
  <si>
    <t xml:space="preserve">Tabla 36. </t>
  </si>
  <si>
    <t>Titulares y beneficiarios acogidos al servicio de asistencia sanitaria "Uso especial" según institución donde prestan sus servicios. Año 2005.</t>
  </si>
  <si>
    <t>Titulares y beneficiarios acogidos al servicio de asistencia sanitaria "Uso especial". Período 2001-2005.</t>
  </si>
  <si>
    <t xml:space="preserve">Tabla 38. </t>
  </si>
  <si>
    <t>Gasto de asistencia sanitaria "Uso especial" de funcionari@s. Año 2005.</t>
  </si>
  <si>
    <t>Evolución del gasto en asistencia sanitaria de funcionarios "Uso Especial" financiado por el Gobierno de Navarra y los Ayuntamientos. Período 1987-2005. En miles de euros.</t>
  </si>
  <si>
    <t>Gasto sanitario de la Sección de "Prevención de riesgos laborales" del Departamento de Presidencia. En euros.</t>
  </si>
  <si>
    <t>Gasto sanitario y gasto relacionado con la salud del Departamento de Agricultura y Ganadería. Período 2002-2005. En euros.</t>
  </si>
  <si>
    <t>Ayudas del Departamento de Industria para la prevención de riesgos laborales. Años 2002-2005. En euros.</t>
  </si>
  <si>
    <t>Gastos de la Sección de "Prevención de riesgos laborales" del Departamento de Educación. Período 2002-2005. En euros.</t>
  </si>
  <si>
    <t>Gasto sanitario del Ayuntamiento de Pamplona por capítulos económicos. Cierre 2005. En Euros.</t>
  </si>
  <si>
    <t>Gasto código funcional 41 "Sanidad" del Ayuntamiento de Pamplona. Período 2001-2005. En euros.</t>
  </si>
  <si>
    <t xml:space="preserve">Tabla 46. </t>
  </si>
  <si>
    <t>Gasto sanitario corriente gestionado por los Ayuntamientos por funciones. En euros.</t>
  </si>
  <si>
    <t>Gasto código funcional 41 "Sanidad" del total de ayuntamientos, concejos y mancomunidades de Navarra *.Años 2001-2005. En euros.</t>
  </si>
  <si>
    <t>Gasto código funcional 41 "Sanidad" del total de ayuntamientos, concejos y mancomunidades de Navarra. Excepto Ayuntamiento de Pamplona. Años 2001-2005. En euros.</t>
  </si>
  <si>
    <t xml:space="preserve">Tabla 49. </t>
  </si>
  <si>
    <t>Gasto sanitario financiado por el total de Ayuntamientos, concejos y mancomunidades de Navarra. Año 2005. En euros.</t>
  </si>
  <si>
    <t>Total de titulares y beneficiarios de las Mutuas del Estado a 31 de diciembre.</t>
  </si>
  <si>
    <t xml:space="preserve">Tabla 51. </t>
  </si>
  <si>
    <t>Gasto sanitario de MUFACE. Años 2002-2003-2004-2005. En euros.</t>
  </si>
  <si>
    <t>Gasto sanitario de MUGEJU. Años 2002-2003-2004-2005. En euros.</t>
  </si>
  <si>
    <t>Gasto en asistencia sanitaria de MUGEJU. Años 2002-2003-2004-2005. En euros.</t>
  </si>
  <si>
    <t>Gasto sanitario de ISFAS. Años 2002-2003-2004-2005. En euros.</t>
  </si>
  <si>
    <t>Gasto en asistencia sanitaria de ISFAS. Años 2002-2003-2004-2005. En euros.</t>
  </si>
  <si>
    <t>Gasto sanitario de las entidades de la Seguridad Social (Mutuas del Estado). Año 2005.En euros</t>
  </si>
  <si>
    <t>Ingresos y Gastos en asistencia sanitaria de las Mutuas de Accidentes de Trabajo y Enfermedades profesionales en Navarra.</t>
  </si>
  <si>
    <t>Población cubierta por los Servicios de Prevención de Riesgos Laborales. Período 2003-2005.</t>
  </si>
  <si>
    <t>Gasto sanitario de los Servicios de Prevención de Riesgos Laborales- Año 2003-2004-2005 En Euros.</t>
  </si>
  <si>
    <t>Gasto sanitario total de los hogares en Navarra. Años 2002-2005. Miles de euros.</t>
  </si>
  <si>
    <t>Gasto sanitario medio por hogar en Navarra. Años 2002-2005. En euros.</t>
  </si>
  <si>
    <t>Gasto sanitario medio por persona en Navarra. Años 2002-2005. En euros.</t>
  </si>
  <si>
    <t>Gasto medio por hogar Navarra y Estado español. Año 2005. En euros.</t>
  </si>
  <si>
    <t>Gasto medio por hogar por Comunidad Autónoma: Grupo 6 " Salud" y Total . Año 2005. Unidad: En euros.</t>
  </si>
  <si>
    <t>Prestación farmacéutica dispensada en oficinas de farmacia *. Año 2005. En euros.</t>
  </si>
  <si>
    <t>Recursos destinados al desarrollo de actividades sanitarias por parte de ONGs y Asociaciones sin ánimo de lucro. Período 2003-2005. En euros.</t>
  </si>
  <si>
    <t>Transferencias recibidas de la Unión Europea. En euros.</t>
  </si>
  <si>
    <t>Gasto Liquidado y Gasto Real del Departamento de Salud del Gobierno de Navarra. Período 1993-2007. En euros corrientes.</t>
  </si>
  <si>
    <t xml:space="preserve">Tabla 69. </t>
  </si>
  <si>
    <t xml:space="preserve">Serie de gasto real del Departamento de Salud por capítulos económicos 1995-2007. </t>
  </si>
  <si>
    <t>Serie de gasto real del Departamento de Salud por capítulos económicos 1995-2007.</t>
  </si>
  <si>
    <t>Gasto real del Departamento de Salud por funciones. Serie 1999-2006.</t>
  </si>
  <si>
    <t xml:space="preserve">Tabla 72. </t>
  </si>
  <si>
    <t>Gasto real del Departamento de Salud por centros. Serie 1995-2007</t>
  </si>
  <si>
    <t xml:space="preserve">Tabla 73. </t>
  </si>
  <si>
    <t>Gasto real del Departamento de Salud por centros. Serie 1995-2007.</t>
  </si>
  <si>
    <t xml:space="preserve">Tabla 74. </t>
  </si>
  <si>
    <t>Serie de gasto liquidado de atención primaria y Salud Mental por proyectos presupuestarios: 1995-2007. En miles de euros corrientes.</t>
  </si>
  <si>
    <t xml:space="preserve">Tabla 75. </t>
  </si>
  <si>
    <t xml:space="preserve">Gasto liquidado por capítulos económicos en Atención Primaria y Salud Mental </t>
  </si>
  <si>
    <t xml:space="preserve">Tabla 76. </t>
  </si>
  <si>
    <t>Gasto liquidado en Farmacia SNS-Osasunbidea 1997- 2007. Miles de euros corrientes.</t>
  </si>
  <si>
    <t xml:space="preserve">Tabla 77. </t>
  </si>
  <si>
    <t xml:space="preserve">Gasto real del SNS-O en actividad concertada 2007. </t>
  </si>
  <si>
    <t>Ingresos del Departamento de Salud por centros de gasto - Serie 2002-2007. En euros</t>
  </si>
  <si>
    <t>Tabla 79.</t>
  </si>
  <si>
    <t>Ingresos del Departamento de Salud por capítulos económicos. Serie 2002-2007. En euros.</t>
  </si>
  <si>
    <t xml:space="preserve">Tabla 80. </t>
  </si>
  <si>
    <t>Procedencia y finalidad de las transferencias corrientes del Departamento de Salud. Serie 2002- 2007 (En euros).</t>
  </si>
  <si>
    <t>Gasto sanitario de Navarra según agente financiador directo - Año 2003 - ( Miles de euros).</t>
  </si>
  <si>
    <t>Gasto sanitario de Navarra según agente financiador directo - Año 2004 - ( Miles de euros).</t>
  </si>
  <si>
    <t>Gasto sanitario financiado por el Gobierno de Navarra por funciones - 2003 - ( Miles de euros).</t>
  </si>
  <si>
    <t>Gasto sanitario financiado por el Gobierno de Navarra por funciones - 2004 - (Miles de euros).</t>
  </si>
  <si>
    <t xml:space="preserve">Gasto sanitario financiado por el Gobierno de Navarra por funciones ( Miles de euros) - Período 2002-2005. </t>
  </si>
  <si>
    <t>Gasto sanitario de Navarra por funciones y agentes financiadores - Año 2003 - ( Miles de euros).</t>
  </si>
  <si>
    <t>Gasto sanitario de Navarra por funciones y agentes financiadores - Año 2004 - (Miles de euros).</t>
  </si>
  <si>
    <t>Gasto sanitario de Navarra por funciones y tipo de financiación - Año 2005 - (Miles de euros).</t>
  </si>
  <si>
    <t xml:space="preserve">Gasto sanitario público en porcentaje del producto interior bruto. </t>
  </si>
  <si>
    <t xml:space="preserve">Tabla 91. </t>
  </si>
  <si>
    <t>Gasto sanitario público per cápita (euros).</t>
  </si>
  <si>
    <t>Gasto en prestaciones sociales en porcentaje del PIB. Comparativa internacional (1996-2005).</t>
  </si>
  <si>
    <t>Gasto inicial, liquidado y real del Departamento de Salud por capítulos económicos. Año 2006 en miles de euros.</t>
  </si>
  <si>
    <t>Gasto Liquidado Departamento de Salud por programas presupuestarios. Cierre 2006 en miles de euros.</t>
  </si>
  <si>
    <t>Gasto liquidado y real del Departamento de Salud por centros. Año 2006. En miles de euros corrientes.</t>
  </si>
  <si>
    <t xml:space="preserve">Actividad concertada del SNS-O por centros (Nº). Años 2006 y 2007. </t>
  </si>
  <si>
    <t>Gasto sanitario del Ayuntamiento de Pamplona. Cierre 2003. En Euros.</t>
  </si>
  <si>
    <t>Gasto sanitario del Ayto de Pamplona.Cierre 2004. En Euros.</t>
  </si>
  <si>
    <t>Gasto sanitario financiado por el total de Ayuntamientos, concejos y mancomunidades de Navarra. Año 2003. En euros.</t>
  </si>
  <si>
    <t>Gasto sanitario financiado por el total de Ayuntamientos, concejos y mancomunidades de Navarra. Año 2004. En euros.</t>
  </si>
  <si>
    <t>Gasto sanitario de entidades de la S. Social (Mutuas de Estado). Año 2003. En euros</t>
  </si>
  <si>
    <t>Gasto sanitario de entidades de la S.Social (Mutuas de Estado). Año 2004. En euros</t>
  </si>
  <si>
    <t>Gasto medio por hogar Navarra y Estado español. Año 2003. En euros.</t>
  </si>
  <si>
    <t>Gasto medio por hogar Navarra y Estado español. Año 2004. En euros.</t>
  </si>
  <si>
    <t>Gasto medio por hogar por Comunidad Autónoma: Grupo 6 " Salud" y Total. Año 2003. Unidad: En euros.</t>
  </si>
  <si>
    <t>Gasto medio por hogar por Comunidad Autónoma: Grupo 6 " Salud" y Total. Año 2004. Unidad: En euros.</t>
  </si>
  <si>
    <t xml:space="preserve">Límites funcionales del Gasto Total en Sanidad </t>
  </si>
  <si>
    <t xml:space="preserve">Tabla 4. </t>
  </si>
  <si>
    <t xml:space="preserve">Gasto sanitario de Navarra según agente financiador directo. Período 2002-2005 (Miles de euros constantes 1). </t>
  </si>
  <si>
    <t xml:space="preserve">Tabla 5. </t>
  </si>
  <si>
    <t xml:space="preserve">Tabla 6. </t>
  </si>
  <si>
    <t xml:space="preserve">Tabla 7. </t>
  </si>
  <si>
    <t xml:space="preserve">Tabla 8. </t>
  </si>
  <si>
    <t xml:space="preserve">Tabla 9. </t>
  </si>
  <si>
    <t xml:space="preserve">Tabla 10. </t>
  </si>
  <si>
    <t xml:space="preserve">Tabla 11. </t>
  </si>
  <si>
    <t xml:space="preserve">Tabla 13. </t>
  </si>
  <si>
    <t xml:space="preserve">Tabla 15. </t>
  </si>
  <si>
    <t xml:space="preserve">Tabla 16. </t>
  </si>
  <si>
    <t xml:space="preserve">Tabla 17. </t>
  </si>
  <si>
    <t xml:space="preserve">Tabla 18. </t>
  </si>
  <si>
    <t xml:space="preserve">Tabla 19. </t>
  </si>
  <si>
    <t xml:space="preserve">Tabla 21. </t>
  </si>
  <si>
    <t xml:space="preserve">Tabla 24. </t>
  </si>
  <si>
    <t xml:space="preserve"> Gasto real del Departamento de Salud por capítulos económicos. Año 2007. </t>
  </si>
  <si>
    <t xml:space="preserve">Tabla 28. </t>
  </si>
  <si>
    <t>Gasto Sanitario Departamento de Asuntos Sociales, Familia, Juventud y Deporte 2002-2005. En miles de euros</t>
  </si>
  <si>
    <t xml:space="preserve">Tabla 33. </t>
  </si>
  <si>
    <t>Gasto en salud ambiental por funciones 2002-2005. En euros.</t>
  </si>
  <si>
    <t xml:space="preserve">Tabla 37. </t>
  </si>
  <si>
    <t xml:space="preserve">Tabla 39. </t>
  </si>
  <si>
    <t xml:space="preserve">Tabla 40. </t>
  </si>
  <si>
    <t xml:space="preserve">Tabla 41. </t>
  </si>
  <si>
    <t xml:space="preserve">Tabla 42. </t>
  </si>
  <si>
    <t xml:space="preserve">Tabla 43. </t>
  </si>
  <si>
    <t xml:space="preserve">Tabla 44. </t>
  </si>
  <si>
    <t xml:space="preserve">Tabla 45. </t>
  </si>
  <si>
    <t xml:space="preserve">Tabla 47. </t>
  </si>
  <si>
    <t xml:space="preserve">Tabla 48. </t>
  </si>
  <si>
    <t xml:space="preserve">Tabla 50. </t>
  </si>
  <si>
    <t xml:space="preserve">Tabla 52. </t>
  </si>
  <si>
    <t xml:space="preserve">Tabla 53. </t>
  </si>
  <si>
    <t xml:space="preserve">Tabla 54. </t>
  </si>
  <si>
    <t xml:space="preserve">Tabla 55. </t>
  </si>
  <si>
    <t xml:space="preserve">Tabla 56. </t>
  </si>
  <si>
    <t xml:space="preserve">Tabla 57. </t>
  </si>
  <si>
    <t xml:space="preserve">Tabla 58. </t>
  </si>
  <si>
    <t xml:space="preserve">Tabla 59. </t>
  </si>
  <si>
    <t xml:space="preserve">Tabla 60. </t>
  </si>
  <si>
    <t xml:space="preserve">Tabla 61. </t>
  </si>
  <si>
    <t xml:space="preserve">Tabla 62. </t>
  </si>
  <si>
    <t xml:space="preserve">Tabla 63. </t>
  </si>
  <si>
    <t xml:space="preserve">Tabla 64. </t>
  </si>
  <si>
    <t xml:space="preserve">Tabla 65. </t>
  </si>
  <si>
    <t xml:space="preserve">Tabla 66. </t>
  </si>
  <si>
    <t xml:space="preserve">Tabla 67. </t>
  </si>
  <si>
    <t xml:space="preserve">Tabla 68. </t>
  </si>
  <si>
    <t xml:space="preserve">Tabla 70. </t>
  </si>
  <si>
    <t xml:space="preserve">Tabla 71. </t>
  </si>
  <si>
    <t xml:space="preserve">Tabla 78. </t>
  </si>
  <si>
    <t xml:space="preserve">Tabla 81. </t>
  </si>
  <si>
    <t>Distribución de la población con derecho a la asistencia sanitaria pública por colectivos de derecho 1 1997- 2007.</t>
  </si>
  <si>
    <t xml:space="preserve">Tabla 82. </t>
  </si>
  <si>
    <t xml:space="preserve">Tabla 83. </t>
  </si>
  <si>
    <t xml:space="preserve">Tabla 84. </t>
  </si>
  <si>
    <t xml:space="preserve">Tabla 85. </t>
  </si>
  <si>
    <t xml:space="preserve">Tabla 86. </t>
  </si>
  <si>
    <t xml:space="preserve">Tabla 87. </t>
  </si>
  <si>
    <t xml:space="preserve">Tabla 88. </t>
  </si>
  <si>
    <t xml:space="preserve">Tabla 89. </t>
  </si>
  <si>
    <t xml:space="preserve">Tabla 90. </t>
  </si>
  <si>
    <t xml:space="preserve">Tabla 92. </t>
  </si>
  <si>
    <t xml:space="preserve">Tabla 93. </t>
  </si>
  <si>
    <t xml:space="preserve">Tabla 94. </t>
  </si>
  <si>
    <t xml:space="preserve">Tabla 95. </t>
  </si>
  <si>
    <t xml:space="preserve">Tabla 96. </t>
  </si>
  <si>
    <t xml:space="preserve">Tabla 97. </t>
  </si>
  <si>
    <t xml:space="preserve">Tabla 98. </t>
  </si>
  <si>
    <t xml:space="preserve">Tabla 99. </t>
  </si>
  <si>
    <t xml:space="preserve">Tabla 100. </t>
  </si>
  <si>
    <t xml:space="preserve">Tabla 101. </t>
  </si>
  <si>
    <t xml:space="preserve">Tabla 102. </t>
  </si>
  <si>
    <t xml:space="preserve">Tabla 103. </t>
  </si>
  <si>
    <t xml:space="preserve">Tabla 104. </t>
  </si>
  <si>
    <t xml:space="preserve">Tabla 105. </t>
  </si>
  <si>
    <t xml:space="preserve">Tabla 106. </t>
  </si>
  <si>
    <t>Gasto sanitario y relacionado con la salud financiado por el Gobierno de Navarra por funciones - 2005 - ( Miles de euros corrientes)</t>
  </si>
  <si>
    <t>(Miles de euros corrientes)</t>
  </si>
  <si>
    <t>Agente de gasto</t>
  </si>
  <si>
    <t>Variación                2002-2005</t>
  </si>
  <si>
    <t>Administración Central</t>
  </si>
  <si>
    <t>Ministerio de Sanidad y Consumo</t>
  </si>
  <si>
    <t>Ministerio de  Interior</t>
  </si>
  <si>
    <t>Gobierno de Navarra</t>
  </si>
  <si>
    <t xml:space="preserve">Departamento de Salud </t>
  </si>
  <si>
    <t>Departamento de Asuntos Sociales</t>
  </si>
  <si>
    <t xml:space="preserve">Departamento de Presidencia </t>
  </si>
  <si>
    <t>Departamento  Agricultura y Ganadería</t>
  </si>
  <si>
    <t>Departamento Administración Local</t>
  </si>
  <si>
    <t>Departamento Industria Turismo</t>
  </si>
  <si>
    <t>Departamento Educación</t>
  </si>
  <si>
    <t xml:space="preserve">Administración Municipal </t>
  </si>
  <si>
    <t>Administración de la Seguridad Social</t>
  </si>
  <si>
    <t>Mutualismo del Estado</t>
  </si>
  <si>
    <t>Mutuas de accidentes de trabajo</t>
  </si>
  <si>
    <t>TOTAL FINANCIACIÓN PÚBLICA</t>
  </si>
  <si>
    <t>Hogares</t>
  </si>
  <si>
    <t>Instituciones sin fines de lucro</t>
  </si>
  <si>
    <t>Otras empresas</t>
  </si>
  <si>
    <t>TOTAL FINANCIACIÓN PRIVADA</t>
  </si>
  <si>
    <t>Unión Europea</t>
  </si>
  <si>
    <t>TOTAL GASTO CORRIENTE</t>
  </si>
  <si>
    <t>GASTOS DE CAPITAL</t>
  </si>
  <si>
    <t xml:space="preserve"> GASTO SANITARIO TOTAL *</t>
  </si>
  <si>
    <t>Fuente: Cuenta de la Sanidad Navarra 2002-2005</t>
  </si>
  <si>
    <t xml:space="preserve">* Están descontados los ingresos y las transferencias entre los diversos agentes de gasto. </t>
  </si>
  <si>
    <t>Ingresos</t>
  </si>
  <si>
    <t>Transferencias</t>
  </si>
  <si>
    <t>Tabla  3.-  Gasto sanitario de  Navarra según agente financiador directo . Período 2002-2005</t>
  </si>
  <si>
    <t>Variación real 2002-2005</t>
  </si>
  <si>
    <t>Departamento de Salud</t>
  </si>
  <si>
    <t>Administración Municipal</t>
  </si>
  <si>
    <t xml:space="preserve">TOTAL FINANCIACIÓN PÚBLICA </t>
  </si>
  <si>
    <t>Cálculo de indicador para deflactar la serie</t>
  </si>
  <si>
    <t xml:space="preserve"> </t>
  </si>
  <si>
    <t>(2005=100)</t>
  </si>
  <si>
    <t>IPC general Navarra( indice)</t>
  </si>
  <si>
    <r>
      <t xml:space="preserve">Tabla 4. </t>
    </r>
    <r>
      <rPr>
        <sz val="10"/>
        <rFont val="Times New Roman"/>
        <family val="1"/>
      </rPr>
      <t>Gasto sanitario de  Navarra según agente financiador directo . Período 2002-2005</t>
    </r>
  </si>
  <si>
    <t>Tabla 5.  Gasto sanitario de  Navarra según agente financiador directo . Período 2002-2005</t>
  </si>
  <si>
    <t>(Porcentaje sobre el gasto sanitario total)</t>
  </si>
  <si>
    <t>TOTAL GASTO SANITARIO  1</t>
  </si>
  <si>
    <r>
      <t>1</t>
    </r>
    <r>
      <rPr>
        <sz val="8"/>
        <rFont val="Times New Roman"/>
        <family val="1"/>
      </rPr>
      <t xml:space="preserve"> Están descontadas las transferencias que los ayuntamientos reciben del Dto.Administración Local y del SNS-O, y los ingresos del Dpto. de Salud.</t>
    </r>
  </si>
  <si>
    <t xml:space="preserve">Tabla 6 . Gasto Sanitario total de Navarra por funciones  - Período 2002-2005 </t>
  </si>
  <si>
    <t xml:space="preserve"> ( Miles de euros corrientes)</t>
  </si>
  <si>
    <t>Clasificación funcional del gasto</t>
  </si>
  <si>
    <t>Variación corriente 2002-2005</t>
  </si>
  <si>
    <t>HC1-HC4 Asistencia sanitaria y servicios sanitarios auxiliares</t>
  </si>
  <si>
    <t>HC5 Medicamentos y otros productos a pacientes externos</t>
  </si>
  <si>
    <t>HC6 Servicios de Prevención y Salud Pública</t>
  </si>
  <si>
    <t>HC7 Administración salud y seguros médicos</t>
  </si>
  <si>
    <t>Total Gasto corriente en Sanidad</t>
  </si>
  <si>
    <t>HCR1 Formación de capital</t>
  </si>
  <si>
    <t xml:space="preserve">GASTO  SANITARIO TOTAL </t>
  </si>
  <si>
    <t xml:space="preserve">Tabla 7 . Gasto sanitario total de Navarra por funciones  - Período 2002-2005 </t>
  </si>
  <si>
    <t xml:space="preserve"> ( Miles de euros constantes)</t>
  </si>
  <si>
    <t>Clasificación Funcional Gasto</t>
  </si>
  <si>
    <t>Variación real* 2002-2005</t>
  </si>
  <si>
    <r>
      <t xml:space="preserve">* </t>
    </r>
    <r>
      <rPr>
        <sz val="10"/>
        <rFont val="Times New Roman"/>
        <family val="1"/>
      </rPr>
      <t>Deflactor: IPC Navarra base 2005=100</t>
    </r>
  </si>
  <si>
    <t>Variación 2002-2005</t>
  </si>
  <si>
    <t>HCR2 Formación del personal sanitario</t>
  </si>
  <si>
    <t>HCR3 Investigación y Desarrollo en ámbito sanitario</t>
  </si>
  <si>
    <t>HCR4 Control sanitario alimentos,higiene,agua potable</t>
  </si>
  <si>
    <t>HCR5 Salud ambiental</t>
  </si>
  <si>
    <t xml:space="preserve"> TOTAL GASTO RELACIONADO CON LA SALUD</t>
  </si>
  <si>
    <t>Fuente: Elaboración propia a partir de las Cuentas Generales del Gobierno de Navarra, y de datos facilitados por los diversos departamentos</t>
  </si>
  <si>
    <r>
      <t xml:space="preserve">Tabla 8. </t>
    </r>
    <r>
      <rPr>
        <sz val="10"/>
        <rFont val="Times New Roman"/>
        <family val="1"/>
      </rPr>
      <t xml:space="preserve">Gasto relacionado con la salud. Navarra - Período 2002-2005 </t>
    </r>
  </si>
  <si>
    <t>Variación * 2002-2005</t>
  </si>
  <si>
    <r>
      <t xml:space="preserve">Tabla 9. </t>
    </r>
    <r>
      <rPr>
        <sz val="10"/>
        <rFont val="Times New Roman"/>
        <family val="1"/>
      </rPr>
      <t xml:space="preserve">Gasto relacionado con la salud. Navarra - Período 2002-2005 </t>
    </r>
  </si>
  <si>
    <t>Navarra</t>
  </si>
  <si>
    <t>España</t>
  </si>
  <si>
    <t>%</t>
  </si>
  <si>
    <t>Servicios hospitalarios y especializados 1</t>
  </si>
  <si>
    <t>Servicios primarios de salud 2</t>
  </si>
  <si>
    <t>Servicios de salud pública</t>
  </si>
  <si>
    <t>Servicios colectivos de salud 3</t>
  </si>
  <si>
    <t>Farmacia extrahospitalaria</t>
  </si>
  <si>
    <t>Traslado, prótesis y aparatos terapéuticos</t>
  </si>
  <si>
    <t>Gastos de capital</t>
  </si>
  <si>
    <t>Transferencias a otros sectores</t>
  </si>
  <si>
    <t>Total Gasto</t>
  </si>
  <si>
    <t xml:space="preserve">Fuente: "Informe para el análisis del gasto sanitario 2007". Grupo de trabajo sobre gasto sanitario. </t>
  </si>
  <si>
    <t xml:space="preserve">                 Ministerio de Sanidad y Consumo</t>
  </si>
  <si>
    <r>
      <t xml:space="preserve">Tabla 10. </t>
    </r>
    <r>
      <rPr>
        <sz val="10"/>
        <rFont val="Times New Roman"/>
        <family val="1"/>
      </rPr>
      <t>Gasto sanitario según la clasificación funcional de las Cuentas Satélite. Año 2005. Miles de euros</t>
    </r>
  </si>
  <si>
    <t xml:space="preserve">Miles de € corrientes </t>
  </si>
  <si>
    <t>Variación</t>
  </si>
  <si>
    <t>Clasificación Funcional</t>
  </si>
  <si>
    <t>2002-2005</t>
  </si>
  <si>
    <t>1995-2005</t>
  </si>
  <si>
    <t>Traslado enferm@s, prótesis y aparatos terapéuticos</t>
  </si>
  <si>
    <t>Transferencias a otros sectores 4</t>
  </si>
  <si>
    <t>TOTAL GASTO CONSOLIDADO</t>
  </si>
  <si>
    <t xml:space="preserve">Fuente: Años 1995-1997 "Cuentas Satélite del Gasto Sanitario Público (1988-2002) y Gasto Territorializado (1995-2002); </t>
  </si>
  <si>
    <t xml:space="preserve"> Años 1999-2005 "Informe para el análisis del gasto sanitario 2007". Grupo de trabajo sobre gasto sanitario. Mº Sanidad y Consumo </t>
  </si>
  <si>
    <r>
      <t xml:space="preserve">1 </t>
    </r>
    <r>
      <rPr>
        <sz val="9"/>
        <rFont val="Times New Roman"/>
        <family val="1"/>
      </rPr>
      <t>Incluye docencia MIR hospitalaria</t>
    </r>
  </si>
  <si>
    <r>
      <t xml:space="preserve">2 </t>
    </r>
    <r>
      <rPr>
        <sz val="9"/>
        <rFont val="Times New Roman"/>
        <family val="1"/>
      </rPr>
      <t>Incluye MIR de Medicina familiar y comunitaria</t>
    </r>
  </si>
  <si>
    <r>
      <t xml:space="preserve">3 </t>
    </r>
    <r>
      <rPr>
        <sz val="9"/>
        <rFont val="Times New Roman"/>
        <family val="1"/>
      </rPr>
      <t>Incluye Gastos de Administración General, e Investigación y Formación</t>
    </r>
  </si>
  <si>
    <r>
      <t xml:space="preserve">4 </t>
    </r>
    <r>
      <rPr>
        <sz val="10"/>
        <rFont val="Times New Roman"/>
        <family val="1"/>
      </rPr>
      <t>Transferencias a entidades locales</t>
    </r>
  </si>
  <si>
    <r>
      <t xml:space="preserve">Tabla 11. </t>
    </r>
    <r>
      <rPr>
        <sz val="10"/>
        <rFont val="Times New Roman"/>
        <family val="1"/>
      </rPr>
      <t xml:space="preserve"> Serie de gasto del Departamento de Salud del Gobierno de Navarra 1995-2005. Clasificación funcional Cuentas Satélite.</t>
    </r>
  </si>
  <si>
    <r>
      <t xml:space="preserve">( Miles de euros constantes) </t>
    </r>
    <r>
      <rPr>
        <vertAlign val="superscript"/>
        <sz val="10"/>
        <rFont val="Times New Roman"/>
        <family val="1"/>
      </rPr>
      <t>1</t>
    </r>
  </si>
  <si>
    <r>
      <t xml:space="preserve">  GASTO SANITARIO TOTAL </t>
    </r>
    <r>
      <rPr>
        <b/>
        <vertAlign val="superscript"/>
        <sz val="12"/>
        <rFont val="Times New Roman"/>
        <family val="1"/>
      </rPr>
      <t>2</t>
    </r>
  </si>
  <si>
    <r>
      <t xml:space="preserve">1 </t>
    </r>
    <r>
      <rPr>
        <sz val="10"/>
        <rFont val="Times New Roman"/>
        <family val="1"/>
      </rPr>
      <t>Serie deflactada con IPC Navarra  base 2005=100</t>
    </r>
  </si>
  <si>
    <r>
      <t xml:space="preserve">2 </t>
    </r>
    <r>
      <rPr>
        <sz val="10"/>
        <rFont val="Times New Roman"/>
        <family val="1"/>
      </rPr>
      <t xml:space="preserve">Están descontados los ingresos y las transferencias entre los diversos agentes de gasto </t>
    </r>
  </si>
  <si>
    <t>GASTO  SANITARIO TOTAL</t>
  </si>
  <si>
    <r>
      <t xml:space="preserve">Servicios hospitalarios y especializados </t>
    </r>
    <r>
      <rPr>
        <vertAlign val="superscript"/>
        <sz val="10"/>
        <rFont val="Times New Roman"/>
        <family val="1"/>
      </rPr>
      <t>1</t>
    </r>
  </si>
  <si>
    <r>
      <t xml:space="preserve">Servicios primarios de salud </t>
    </r>
    <r>
      <rPr>
        <vertAlign val="superscript"/>
        <sz val="10"/>
        <rFont val="Times New Roman"/>
        <family val="1"/>
      </rPr>
      <t>2</t>
    </r>
  </si>
  <si>
    <r>
      <t>Servicios colectivos de salud</t>
    </r>
    <r>
      <rPr>
        <vertAlign val="superscript"/>
        <sz val="10"/>
        <rFont val="Times New Roman"/>
        <family val="1"/>
      </rPr>
      <t xml:space="preserve"> 3</t>
    </r>
  </si>
  <si>
    <r>
      <t xml:space="preserve">1 </t>
    </r>
    <r>
      <rPr>
        <sz val="10"/>
        <rFont val="Times New Roman"/>
        <family val="1"/>
      </rPr>
      <t>Incluye docencia MIR hospitalaria</t>
    </r>
  </si>
  <si>
    <r>
      <t>2</t>
    </r>
    <r>
      <rPr>
        <sz val="10"/>
        <rFont val="Times New Roman"/>
        <family val="1"/>
      </rPr>
      <t xml:space="preserve"> Incluye MIR de Medicina familiar y comunitaria</t>
    </r>
  </si>
  <si>
    <r>
      <t xml:space="preserve">3 </t>
    </r>
    <r>
      <rPr>
        <sz val="10"/>
        <rFont val="Times New Roman"/>
        <family val="1"/>
      </rPr>
      <t>Incluye Gastos de Administración General, e Investigación y Formación</t>
    </r>
  </si>
  <si>
    <t>Adminis-tración   Central</t>
  </si>
  <si>
    <t>Adminis-     tración       Seguridad Social</t>
  </si>
  <si>
    <t>Administra-ción Municipal</t>
  </si>
  <si>
    <t>GASTO    PRIVADO</t>
  </si>
  <si>
    <t xml:space="preserve">GASTO TOTAL </t>
  </si>
  <si>
    <t>Gasto sanitario</t>
  </si>
  <si>
    <t>HC1-HC4 Asistencia sanitaria y serv.sanit.auxiliares</t>
  </si>
  <si>
    <t>HC5 Medicamentos y otros prod.a pacientes externos</t>
  </si>
  <si>
    <t>HC7 Administ.salud y seguros médicos</t>
  </si>
  <si>
    <t>Gasto relacionado con la salud</t>
  </si>
  <si>
    <r>
      <t>Tabla 12.</t>
    </r>
    <r>
      <rPr>
        <sz val="10"/>
        <rFont val="Times New Roman"/>
        <family val="1"/>
      </rPr>
      <t xml:space="preserve"> Gasto sanitario de Navarra por funciones y agentes financiadores  - Año 2005 - ( Miles de euros corrientes)</t>
    </r>
  </si>
  <si>
    <t>Salud</t>
  </si>
  <si>
    <t>Asuntos Sociales</t>
  </si>
  <si>
    <t>Medio Ambiente</t>
  </si>
  <si>
    <t xml:space="preserve">Presi-dencia </t>
  </si>
  <si>
    <t xml:space="preserve">Agri-cultura </t>
  </si>
  <si>
    <t>Admin. Local</t>
  </si>
  <si>
    <t xml:space="preserve">Indus-tria </t>
  </si>
  <si>
    <t>Edu-cación</t>
  </si>
  <si>
    <t xml:space="preserve">TOTAL Gobierno Navarra </t>
  </si>
  <si>
    <t>Gasto sanitario *</t>
  </si>
  <si>
    <t xml:space="preserve">GASTO TOTAL  </t>
  </si>
  <si>
    <t>del Gobierno de Navarra. * Están descontados los ingresos del Departamento de Salud.</t>
  </si>
  <si>
    <r>
      <t xml:space="preserve">Tabla 13. </t>
    </r>
    <r>
      <rPr>
        <sz val="10"/>
        <rFont val="Times New Roman"/>
        <family val="1"/>
      </rPr>
      <t xml:space="preserve"> Gasto sanitario y relacionado con la salud financiado por el Gobierno de Navarra por funciones  - 2005 - ( Miles de euros corrientes)</t>
    </r>
  </si>
  <si>
    <t xml:space="preserve">Navarra </t>
  </si>
  <si>
    <t>Unión Europea (19)</t>
  </si>
  <si>
    <t>OCDE (30)</t>
  </si>
  <si>
    <t xml:space="preserve">Fuente:a) Navarra: "Cuenta Sanidad Navarra 2002-05"  </t>
  </si>
  <si>
    <t>b) España UE y OCDE : OCDE Health Data 2007</t>
  </si>
  <si>
    <t xml:space="preserve">*El agregado del 2005 de la UE no incluye Hungría, Luxemburgo y Países Bajos. </t>
  </si>
  <si>
    <t>El de la OCDE, además de los anteriores, no incluye Australia y Japón.</t>
  </si>
  <si>
    <r>
      <t xml:space="preserve">Tabla 14. </t>
    </r>
    <r>
      <rPr>
        <sz val="10"/>
        <rFont val="Times New Roman"/>
        <family val="1"/>
      </rPr>
      <t>Gasto sanitario total en porcentaje del PIB*</t>
    </r>
  </si>
  <si>
    <t>Cantabria *</t>
  </si>
  <si>
    <t>La Rioja *</t>
  </si>
  <si>
    <t>Aragón *</t>
  </si>
  <si>
    <t>País Vasco</t>
  </si>
  <si>
    <t>Galicia</t>
  </si>
  <si>
    <t>Cataluña</t>
  </si>
  <si>
    <t>Madrid *</t>
  </si>
  <si>
    <t>Andalucía</t>
  </si>
  <si>
    <t>Fuente: Grupo de Trabajo sobre Gasto Sanitario, "Informe para el análisis del gasto sanitario  2007"</t>
  </si>
  <si>
    <t>* En enero del 2002 se producen las transferencias en materia de sanidad.</t>
  </si>
  <si>
    <r>
      <t xml:space="preserve">Tabla 15 . </t>
    </r>
    <r>
      <rPr>
        <sz val="10"/>
        <rFont val="Times New Roman"/>
        <family val="1"/>
      </rPr>
      <t>Gasto sanitario público por persona protegida ( euros)</t>
    </r>
  </si>
  <si>
    <t>Variación corriente 2003-2006</t>
  </si>
  <si>
    <t>Variación corriente 1995-2006</t>
  </si>
  <si>
    <t>Variación real           2003-2006</t>
  </si>
  <si>
    <t>Variación     real         1995-2006</t>
  </si>
  <si>
    <t xml:space="preserve">Departamento de Salud                       </t>
  </si>
  <si>
    <t xml:space="preserve">Gobierno de Navarra                      </t>
  </si>
  <si>
    <t xml:space="preserve">Departamento de Salud/      Gobierno de Navarra </t>
  </si>
  <si>
    <t>-</t>
  </si>
  <si>
    <t xml:space="preserve">Fuente: Cuentas Generales de Navarra y Memorias SNS-O   </t>
  </si>
  <si>
    <r>
      <t xml:space="preserve">Tabla 16.  </t>
    </r>
    <r>
      <rPr>
        <sz val="10"/>
        <rFont val="Times New Roman"/>
        <family val="1"/>
      </rPr>
      <t>Gasto liquidado del Departamento de Salud respecto al Gasto Total del Gobierno de Navarra. Período 1995-2006</t>
    </r>
  </si>
  <si>
    <t>Millones de euros</t>
  </si>
  <si>
    <t>Unión Europea (15)</t>
  </si>
  <si>
    <t>Fuente: OCDE Health Data 2007</t>
  </si>
  <si>
    <t>* El indicador se ha construido con el PIB en base 2000.</t>
  </si>
  <si>
    <r>
      <t xml:space="preserve">OCDE  </t>
    </r>
    <r>
      <rPr>
        <vertAlign val="superscript"/>
        <sz val="10"/>
        <rFont val="Times New Roman"/>
        <family val="1"/>
      </rPr>
      <t>1</t>
    </r>
  </si>
  <si>
    <r>
      <t xml:space="preserve">1   </t>
    </r>
    <r>
      <rPr>
        <sz val="10"/>
        <rFont val="Times New Roman"/>
        <family val="1"/>
      </rPr>
      <t>OCDE 30 países, excepto Turquía en toda la serie, Hungría años 1995-1998; Nueva Zelanda años 2004-2005; y Japón, Corea, México, y Suiza año 2005</t>
    </r>
  </si>
  <si>
    <r>
      <t xml:space="preserve"> Tabla 17 . </t>
    </r>
    <r>
      <rPr>
        <sz val="10"/>
        <rFont val="Times New Roman"/>
        <family val="1"/>
      </rPr>
      <t>Gasto de las  Administraciones Públicas  en porcentaje del PIB *</t>
    </r>
  </si>
  <si>
    <t>Unión Europea (27)</t>
  </si>
  <si>
    <t>Fuente: Instituto de Estadística de Navarra</t>
  </si>
  <si>
    <r>
      <t xml:space="preserve"> Tabla 18. </t>
    </r>
    <r>
      <rPr>
        <sz val="10"/>
        <rFont val="Times New Roman"/>
        <family val="1"/>
      </rPr>
      <t>Gasto de consumo final de  las  Administraciones Públicas  en porcentaje del PIB *</t>
    </r>
  </si>
  <si>
    <t>* El gasto en consumo final de las AAPP incluye el gasto en capítulo I (personal) y capítulo II (bienes y servicios). El indicador se ha construido con el PIB en base 2000.</t>
  </si>
  <si>
    <t>Catalunya</t>
  </si>
  <si>
    <t>nd</t>
  </si>
  <si>
    <t xml:space="preserve">C. A. de Euskadi  </t>
  </si>
  <si>
    <t>UE 15</t>
  </si>
  <si>
    <t>UE 25</t>
  </si>
  <si>
    <t xml:space="preserve">  </t>
  </si>
  <si>
    <t>Fuentes: a) Navarra, Instituto de Estadística de Navarra. Datos provisionales.
b) Andalucía, del Cabo et al. (2004).(adjunra ref,completa para bibliografia)
c) Catalunya, Instituto de Estadística de Catalunya, www.idescat.net.
d) España y UE, Eurostat, EUROSTAT, http://epp.eurostat.ec.europa.eu. Fecha de extracción: 9/05/2008</t>
  </si>
  <si>
    <t>* PIB base 2005</t>
  </si>
  <si>
    <r>
      <t xml:space="preserve">Tabla 19. </t>
    </r>
    <r>
      <rPr>
        <sz val="10"/>
        <rFont val="Times New Roman"/>
        <family val="1"/>
      </rPr>
      <t>Gasto en prestaciones sociales en porcentaje del PIB*</t>
    </r>
  </si>
  <si>
    <t>Fuentes: a) Navarra, Instituto de Estadística de Navarra. Datos provisionales.</t>
  </si>
  <si>
    <t>b) España y UE, Eurostat, EUROSTAT, http://epp.eurostat.ec.europa.eu. Fecha de extracción: 9/05/2008</t>
  </si>
  <si>
    <r>
      <t xml:space="preserve">Tabla 20. </t>
    </r>
    <r>
      <rPr>
        <sz val="10"/>
        <rFont val="Times New Roman"/>
        <family val="1"/>
      </rPr>
      <t>Gasto en prestaciones sociales  en euros por habitante</t>
    </r>
  </si>
  <si>
    <t>b) Andalucía, del Cabo et al. (2004).(adjunra ref,completa para bibliografia)</t>
  </si>
  <si>
    <t>c) Catalunya, Instituto de Estadística de Catalunya, www.idescat.net.</t>
  </si>
  <si>
    <t>d) España y UE, Eurostat, EUROSTAT, http://epp.eurostat.ec.europa.eu. Fecha de extracción: 9/05/2008</t>
  </si>
  <si>
    <r>
      <t xml:space="preserve">Tabla 21.  </t>
    </r>
    <r>
      <rPr>
        <sz val="10"/>
        <rFont val="Times New Roman"/>
        <family val="1"/>
      </rPr>
      <t>Gasto en prestaciones sociales por habitante en euros corrientes. Comunidades Autónomas</t>
    </r>
  </si>
  <si>
    <t xml:space="preserve">España </t>
  </si>
  <si>
    <r>
      <t xml:space="preserve">Tabla 22.- </t>
    </r>
    <r>
      <rPr>
        <sz val="10"/>
        <rFont val="Times New Roman"/>
        <family val="1"/>
      </rPr>
      <t>Gasto en enfermedad/asistencia sanitaria  por habitante en euros corrientes 1996-2005</t>
    </r>
  </si>
  <si>
    <t>Miles de euros</t>
  </si>
  <si>
    <t>Peso</t>
  </si>
  <si>
    <t>TOTAL GASTO SANITARIO *</t>
  </si>
  <si>
    <t xml:space="preserve">% Financiación pública sobre el  total de gasto en sanidad                      </t>
  </si>
  <si>
    <t xml:space="preserve">% Financiación privada sobre el total de gasto en sanidad                      </t>
  </si>
  <si>
    <t xml:space="preserve">% Gasto financiado por el Dto.Salud sobre el gasto público total         </t>
  </si>
  <si>
    <t xml:space="preserve">Gobierno Navarra respecto a Gasto Público                                        </t>
  </si>
  <si>
    <r>
      <t xml:space="preserve">Tabla  23.   </t>
    </r>
    <r>
      <rPr>
        <sz val="10"/>
        <rFont val="Times New Roman"/>
        <family val="1"/>
      </rPr>
      <t>Gasto sanitario de  Navarra según agente financiador directo. Año  2005</t>
    </r>
  </si>
  <si>
    <r>
      <t xml:space="preserve">* </t>
    </r>
    <r>
      <rPr>
        <sz val="10"/>
        <rFont val="Times New Roman"/>
        <family val="1"/>
      </rPr>
      <t xml:space="preserve">Están descontados los ingresos y las transferencias entre los diversos agentes de gasto. </t>
    </r>
  </si>
  <si>
    <t>Concepto</t>
  </si>
  <si>
    <t>Subvención programa de transplantes</t>
  </si>
  <si>
    <t>Subvención FIS Estudio "Dieta y cáncer"</t>
  </si>
  <si>
    <t>Total gasto financiado</t>
  </si>
  <si>
    <t>Fuente: Delegación del Ministerio de Sanidad en Navarra; Cuentas Generales de Navarra 2002-2005.</t>
  </si>
  <si>
    <r>
      <t xml:space="preserve">   </t>
    </r>
    <r>
      <rPr>
        <b/>
        <sz val="10"/>
        <rFont val="Times New Roman"/>
        <family val="1"/>
      </rPr>
      <t xml:space="preserve">                              Tabla 24.</t>
    </r>
    <r>
      <rPr>
        <sz val="10"/>
        <rFont val="Times New Roman"/>
        <family val="1"/>
      </rPr>
      <t xml:space="preserve"> Gasto financiado  por el Ministerio de Sanidad y Consumo. En euros</t>
    </r>
  </si>
  <si>
    <t>Delegación Ministerio de Sanidad</t>
  </si>
  <si>
    <t>Personal sanitario</t>
  </si>
  <si>
    <t>Prótesis dentales</t>
  </si>
  <si>
    <t>Total Gasto financiado</t>
  </si>
  <si>
    <t>Fuente: Administración penitenciaria- Prisión de Pamplona</t>
  </si>
  <si>
    <r>
      <t xml:space="preserve">Tabla 25. </t>
    </r>
    <r>
      <rPr>
        <sz val="10"/>
        <rFont val="Times New Roman"/>
        <family val="1"/>
      </rPr>
      <t>Gasto sanitario de la prisión de Pamplona financiado  por el Ministerio de Interior. En euros</t>
    </r>
  </si>
  <si>
    <t>Ministerio</t>
  </si>
  <si>
    <t>Mº Sanidad y Consumo</t>
  </si>
  <si>
    <t>Mº Interior - Prisión Pamplona-</t>
  </si>
  <si>
    <t>Mº Interior - Convenio Prev.Drogodependencias-</t>
  </si>
  <si>
    <t xml:space="preserve">Total Gastos </t>
  </si>
  <si>
    <t xml:space="preserve">Fuente: Delegación del Ministerio de Sanidad en Navarra,  </t>
  </si>
  <si>
    <t xml:space="preserve">            Administración penitenciaria- prisión de Pamplona,</t>
  </si>
  <si>
    <t xml:space="preserve">             y Liquidaciones del Presupuesto del G.Navarra 2002-2005</t>
  </si>
  <si>
    <r>
      <t xml:space="preserve">Tabla 26. </t>
    </r>
    <r>
      <rPr>
        <sz val="10"/>
        <rFont val="Times New Roman"/>
        <family val="1"/>
      </rPr>
      <t>Gasto sanitario financiado por la Administración Central. En euros</t>
    </r>
  </si>
  <si>
    <t>Miles euros</t>
  </si>
  <si>
    <t>Cap.I Gastos de personal</t>
  </si>
  <si>
    <t>Cap.II Gtos.corrientes bienes y servicios</t>
  </si>
  <si>
    <t>Cap.IV Transferencias corrientes</t>
  </si>
  <si>
    <t>Gastos corrientes</t>
  </si>
  <si>
    <t xml:space="preserve">Cap.VI Inversiones reales </t>
  </si>
  <si>
    <t>Cap.VII Transferencias de capital</t>
  </si>
  <si>
    <t>TOTAL DEPARTAMENTO SALUD</t>
  </si>
  <si>
    <t>Fuente: Memoria del SNS-O 2007 y Cuentas Generales de Navarra 2007</t>
  </si>
  <si>
    <r>
      <t xml:space="preserve">Tabla 27.  </t>
    </r>
    <r>
      <rPr>
        <sz val="10"/>
        <rFont val="Times New Roman"/>
        <family val="1"/>
      </rPr>
      <t xml:space="preserve">Gasto real del Departamento de Salud por capítulos económicos  2007 </t>
    </r>
  </si>
  <si>
    <t>En miles de euros corrientes</t>
  </si>
  <si>
    <t>Centro</t>
  </si>
  <si>
    <t>Gasto real</t>
  </si>
  <si>
    <t>Peso gasto real</t>
  </si>
  <si>
    <t xml:space="preserve">Dirección General de Salud </t>
  </si>
  <si>
    <t>Instituto Navarro de Salud Laboral</t>
  </si>
  <si>
    <t xml:space="preserve">TOTAL Dirección General de Salud </t>
  </si>
  <si>
    <t xml:space="preserve">Servicios Centrales SNS-O </t>
  </si>
  <si>
    <t>Banco de Sangre</t>
  </si>
  <si>
    <t xml:space="preserve">Hospital de Navarra </t>
  </si>
  <si>
    <t>Hospital Virgen Camino (incl.C.A.Mujer)</t>
  </si>
  <si>
    <t>Clínica Ubarmin</t>
  </si>
  <si>
    <t xml:space="preserve">Asistencia extrahospitalaria </t>
  </si>
  <si>
    <t>Area de Tudela</t>
  </si>
  <si>
    <t>Area de Estella</t>
  </si>
  <si>
    <t>At.Primaria Pamplona (sin farmacia)</t>
  </si>
  <si>
    <t>Salud Mental (centros salud y psicog.)</t>
  </si>
  <si>
    <t xml:space="preserve">Farmacia extrahospitalaria </t>
  </si>
  <si>
    <t xml:space="preserve">Prestaciones y conciertos </t>
  </si>
  <si>
    <t>Instituto de Salud Pública</t>
  </si>
  <si>
    <t>TOTAL SNS-0sasunbidea</t>
  </si>
  <si>
    <t xml:space="preserve">TOTAL DEPARTAMENTO DE SALUD </t>
  </si>
  <si>
    <t>Fuente:  Servicio de Presupuestos SNS-O; Cuentas Generales de Navarra 2007</t>
  </si>
  <si>
    <t xml:space="preserve">Relación de Tablas </t>
  </si>
  <si>
    <r>
      <t xml:space="preserve">Tabla 78. </t>
    </r>
    <r>
      <rPr>
        <sz val="10"/>
        <rFont val="Times New Roman"/>
        <family val="1"/>
      </rPr>
      <t xml:space="preserve">Ingresos del Departamento de Salud por centros de gasto - Serie 2002-2007. En euros </t>
    </r>
  </si>
  <si>
    <t>CAPÍTULOS ECONÓMICOS</t>
  </si>
  <si>
    <t>Variación            2002-2007   %</t>
  </si>
  <si>
    <t xml:space="preserve">42 Transferencias corrientes de la Seguridad Social </t>
  </si>
  <si>
    <t xml:space="preserve">          -----</t>
  </si>
  <si>
    <t>44 Transferencias corrientes de empresas públicas</t>
  </si>
  <si>
    <t xml:space="preserve">46 Transferencias corrientes de corporaciones locales </t>
  </si>
  <si>
    <t xml:space="preserve">47 Transferencias corrientes de empresas privadas </t>
  </si>
  <si>
    <t xml:space="preserve">49 Transferencias corrientes del exterior </t>
  </si>
  <si>
    <t>7  Transferencias de capital</t>
  </si>
  <si>
    <t>70  Transf. de capital de la Administración del Estado</t>
  </si>
  <si>
    <t>77  Transferencias de capital de empresas privadas</t>
  </si>
  <si>
    <r>
      <t xml:space="preserve">Tabla  79.  </t>
    </r>
    <r>
      <rPr>
        <sz val="10"/>
        <rFont val="Times New Roman"/>
        <family val="1"/>
      </rPr>
      <t>Ingresos del Departamento de Salud por capítulos económicos. Serie 2002-2007. En euros</t>
    </r>
  </si>
  <si>
    <t xml:space="preserve"> Serie 2002- 2007 ( En Euros)</t>
  </si>
  <si>
    <t>Derechos  Reconocidos</t>
  </si>
  <si>
    <t xml:space="preserve"> Subvención Mº Interior "Convenio PFDrogodependencias"</t>
  </si>
  <si>
    <t xml:space="preserve"> Subvención Mº Sanidad y Cons."Programa de transplantes"</t>
  </si>
  <si>
    <t xml:space="preserve"> Subvención Mº Sanidad y Consumo " Atención Primaria"</t>
  </si>
  <si>
    <t xml:space="preserve"> Subvención Mº Sanidad y Consumo </t>
  </si>
  <si>
    <t xml:space="preserve"> Segundo Congreso de Bioética</t>
  </si>
  <si>
    <t>Contratos investigadores</t>
  </si>
  <si>
    <t>TOTAL  4000 " Transf.corrientes de la Admin.del Estado"</t>
  </si>
  <si>
    <t xml:space="preserve"> Subvención del FIS para estudio "Dieta y Cáncer" (ISPª)</t>
  </si>
  <si>
    <t>TOTAL  4200 " Transf.corrientes de la Seguridad Social"</t>
  </si>
  <si>
    <t>Convenio Inst.Carlos III</t>
  </si>
  <si>
    <t>TOTAL 4410 "T.ctes.emp. públicas y otros entes públicos"</t>
  </si>
  <si>
    <t xml:space="preserve"> Transf. del Ayunt.Pamplona parking Hosp.Navarra</t>
  </si>
  <si>
    <t>TOTAL 4600 " Transf.corrientes corporaciones locales"</t>
  </si>
  <si>
    <t xml:space="preserve"> Aportaciones de empresas para ensayos clínicos</t>
  </si>
  <si>
    <t>Indemnizaciones siniestros</t>
  </si>
  <si>
    <t>TOTAL 4700 " Transf.corrientes de empresas privadas"</t>
  </si>
  <si>
    <t xml:space="preserve"> Transferencias de la UE para "Proyecto EPIC (ISPª)" </t>
  </si>
  <si>
    <t xml:space="preserve"> Subvención de la UE para "Programa Cancer Mama ( ISPª)"</t>
  </si>
  <si>
    <t>Subvención E.Europea (C.Recherche Public Sante)</t>
  </si>
  <si>
    <t>Transferencia Instituto Catalán de Oncología</t>
  </si>
  <si>
    <t>TOTAL 490 "Transf.corrientes de la Unión Europea"</t>
  </si>
  <si>
    <t>TOTAL TRANSFERENCIAS CORRIENTES</t>
  </si>
  <si>
    <t>Fuente: Cuentas Generales de Navarra cierres 2002-2007</t>
  </si>
  <si>
    <r>
      <t xml:space="preserve">Tabla 80. </t>
    </r>
    <r>
      <rPr>
        <sz val="10"/>
        <rFont val="Times New Roman"/>
        <family val="1"/>
      </rPr>
      <t xml:space="preserve">Procedencia y finalidad de las transferencias corrientes del Departamento de Salud </t>
    </r>
  </si>
  <si>
    <t>Colectivos de derecho</t>
  </si>
  <si>
    <t>Variación      1997-2007</t>
  </si>
  <si>
    <t xml:space="preserve">Activos S.S. </t>
  </si>
  <si>
    <t xml:space="preserve">Farmacia Gratuita </t>
  </si>
  <si>
    <t xml:space="preserve">Entidades Colaboradoras:                                                                    Universidad de Navarra </t>
  </si>
  <si>
    <t xml:space="preserve">Mutuas de Funcionarios:                                                                      MUFACE, MUGEJU, ISFAS </t>
  </si>
  <si>
    <t xml:space="preserve">Funcionarios Gob.Navarra:                                                                 Uso Especial con atenc.primaria pública </t>
  </si>
  <si>
    <t>Funcionarios Gob.Navarra:                                                                   Uso Especial sin atenc.primaria pública 2</t>
  </si>
  <si>
    <t xml:space="preserve">Socios de LAGUN-ARO </t>
  </si>
  <si>
    <t>np</t>
  </si>
  <si>
    <t xml:space="preserve">Religiosas de Clausura </t>
  </si>
  <si>
    <t xml:space="preserve">D.F. 640/96-Universalización </t>
  </si>
  <si>
    <t>IMQ Concertado</t>
  </si>
  <si>
    <t>Mapfre Caja Salud Concertado</t>
  </si>
  <si>
    <t xml:space="preserve">Total </t>
  </si>
  <si>
    <t>Incluidos los Inmigrantes cuya evolución es la siguiente:</t>
  </si>
  <si>
    <t>Fuente: Base de datos Sanitaria del S.N.S.-O. Dirección de Atención Primaria</t>
  </si>
  <si>
    <r>
      <t xml:space="preserve">Tabla 81. </t>
    </r>
    <r>
      <rPr>
        <sz val="10"/>
        <rFont val="Times New Roman"/>
        <family val="1"/>
      </rPr>
      <t xml:space="preserve">Distribución de la población con derecho a la asistencia sanitaria  pública por colectivos de derecho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1997- 2007</t>
    </r>
  </si>
  <si>
    <r>
      <t xml:space="preserve">Porcentaje de población con cobertura sanitaria pública </t>
    </r>
    <r>
      <rPr>
        <b/>
        <vertAlign val="superscript"/>
        <sz val="9"/>
        <rFont val="Times New Roman"/>
        <family val="1"/>
      </rPr>
      <t>3</t>
    </r>
  </si>
  <si>
    <r>
      <t xml:space="preserve">1 </t>
    </r>
    <r>
      <rPr>
        <sz val="10"/>
        <rFont val="Times New Roman"/>
        <family val="1"/>
      </rPr>
      <t xml:space="preserve">Población con derecho a la asistencia sanitaria pública, tanto si tienen asignado facultativo como si se   está tramitando </t>
    </r>
  </si>
  <si>
    <r>
      <t xml:space="preserve"> 2 </t>
    </r>
    <r>
      <rPr>
        <sz val="10"/>
        <rFont val="Times New Roman"/>
        <family val="1"/>
      </rPr>
      <t xml:space="preserve"> En 2007: existen 4.294 funcionarios del Gobierno de Navarra (con uso especial SIN atención primaria pública), y 2186 usuarios con derecho a asistencia sanitaria pendientes de elección/asignación de médico de A.P.</t>
    </r>
  </si>
  <si>
    <r>
      <t>3</t>
    </r>
    <r>
      <rPr>
        <sz val="10"/>
        <rFont val="Times New Roman"/>
        <family val="1"/>
      </rPr>
      <t xml:space="preserve"> Para homogeneizar la serie no se han incluido los funcionarios del Gobierno de Navarra sin atención primaria pública</t>
    </r>
  </si>
  <si>
    <r>
      <t xml:space="preserve">4  </t>
    </r>
    <r>
      <rPr>
        <sz val="10"/>
        <rFont val="Times New Roman"/>
        <family val="1"/>
      </rPr>
      <t xml:space="preserve">Datos de población con derecho a asistencia sanitaria pública actualizados a 1.1.08 Datos de población: actualización del padrón a 1.1.07. </t>
    </r>
  </si>
  <si>
    <r>
      <t xml:space="preserve">2007 </t>
    </r>
    <r>
      <rPr>
        <b/>
        <vertAlign val="superscript"/>
        <sz val="10"/>
        <rFont val="Times New Roman"/>
        <family val="1"/>
      </rPr>
      <t>4</t>
    </r>
  </si>
  <si>
    <t>Ministerio Sanidad y Consumo</t>
  </si>
  <si>
    <t>Ministerio Interior</t>
  </si>
  <si>
    <t xml:space="preserve">Gobierno de Navarra </t>
  </si>
  <si>
    <t>Departamento de Medio Ambiente</t>
  </si>
  <si>
    <t>Departamento Agricultura y Ganaderia</t>
  </si>
  <si>
    <t>Departamento de Administración Local</t>
  </si>
  <si>
    <t>Departamento de Industria Turismo</t>
  </si>
  <si>
    <t>Departamento de Educación</t>
  </si>
  <si>
    <t>Transferencias de la Unión Europea</t>
  </si>
  <si>
    <t>TOTAL GASTO SANITARIO Y RELACIONADO CON LA SALUD</t>
  </si>
  <si>
    <t xml:space="preserve">% Financiación pública sobre el  total de gasto sanitario       </t>
  </si>
  <si>
    <t xml:space="preserve">% Financiación privada sobre el total de gastosanitario          </t>
  </si>
  <si>
    <t xml:space="preserve">% Gasto financiado por el Dto.Salud sobre el gasto público  </t>
  </si>
  <si>
    <r>
      <t xml:space="preserve">Tabla 82. </t>
    </r>
    <r>
      <rPr>
        <sz val="10"/>
        <rFont val="Times New Roman"/>
        <family val="1"/>
      </rPr>
      <t>Gasto sanitario de Navarra según agente financiador directo -  Año 2003  - ( Miles de euros)</t>
    </r>
  </si>
  <si>
    <r>
      <t xml:space="preserve">          1 </t>
    </r>
    <r>
      <rPr>
        <sz val="10"/>
        <rFont val="Times New Roman"/>
        <family val="1"/>
      </rPr>
      <t xml:space="preserve">Están descontados los ingresos del Departamento de Salud </t>
    </r>
  </si>
  <si>
    <r>
      <t xml:space="preserve">           2 </t>
    </r>
    <r>
      <rPr>
        <sz val="10"/>
        <rFont val="Times New Roman"/>
        <family val="1"/>
      </rPr>
      <t xml:space="preserve">Están descontadas las transferencias que los ayuntamientos reciben del Dto.Admintración Local y del SNS-O </t>
    </r>
  </si>
  <si>
    <r>
      <t xml:space="preserve">Departamento de Salud </t>
    </r>
    <r>
      <rPr>
        <vertAlign val="superscript"/>
        <sz val="10"/>
        <rFont val="Times New Roman"/>
        <family val="1"/>
      </rPr>
      <t>1</t>
    </r>
  </si>
  <si>
    <r>
      <t xml:space="preserve">Administración Municipal </t>
    </r>
    <r>
      <rPr>
        <vertAlign val="superscript"/>
        <sz val="10"/>
        <rFont val="Times New Roman"/>
        <family val="1"/>
      </rPr>
      <t>2</t>
    </r>
  </si>
  <si>
    <t>Fuente: Cuenta de la Sanidad Navarra 2002 - 2005.</t>
  </si>
  <si>
    <t xml:space="preserve">% Financiación privada sobre el total de gasto en sanidad                        </t>
  </si>
  <si>
    <t xml:space="preserve">% Gasto financiado por el Departamento de Salud sobre el gasto público            </t>
  </si>
  <si>
    <t>"Cuenta de la Sanidad de Navarra 2002-2005"</t>
  </si>
  <si>
    <t xml:space="preserve">Gobierno Navarra respecto a Gasto Público                                             </t>
  </si>
  <si>
    <r>
      <t>Tabla 83.</t>
    </r>
    <r>
      <rPr>
        <sz val="10"/>
        <rFont val="Times New Roman"/>
        <family val="1"/>
      </rPr>
      <t xml:space="preserve"> Gasto sanitario de Navarra según agente financiador directo -  Año 2004  - ( Miles de euros)</t>
    </r>
  </si>
  <si>
    <r>
      <t xml:space="preserve">               1 </t>
    </r>
    <r>
      <rPr>
        <sz val="10"/>
        <rFont val="Times New Roman"/>
        <family val="1"/>
      </rPr>
      <t xml:space="preserve">Están descontados los ingresos del Departamento de Salud </t>
    </r>
  </si>
  <si>
    <r>
      <t xml:space="preserve">                2 </t>
    </r>
    <r>
      <rPr>
        <sz val="10"/>
        <rFont val="Times New Roman"/>
        <family val="1"/>
      </rPr>
      <t xml:space="preserve">Están descontadas las transferencias que los ayuntamientos reciben del Departamento de Admintración Local y del SNS-O </t>
    </r>
  </si>
  <si>
    <t>D.Salud</t>
  </si>
  <si>
    <t>D.Asuntos Sociales</t>
  </si>
  <si>
    <t>D.Medio Ambiente</t>
  </si>
  <si>
    <t xml:space="preserve">D.Presi-dencia </t>
  </si>
  <si>
    <t xml:space="preserve">D.Agri-cultura </t>
  </si>
  <si>
    <t>D.Admin. Local</t>
  </si>
  <si>
    <t xml:space="preserve">   D.Indus-tria </t>
  </si>
  <si>
    <t xml:space="preserve">      D.Edu-cación</t>
  </si>
  <si>
    <t>TOTAL  GOBIERNO  NAVARRA</t>
  </si>
  <si>
    <t>Gasto sanitario 1</t>
  </si>
  <si>
    <r>
      <t xml:space="preserve">Tabla 84 . </t>
    </r>
    <r>
      <rPr>
        <sz val="10"/>
        <rFont val="Times New Roman"/>
        <family val="1"/>
      </rPr>
      <t>Gasto sanitario financiado por el Gobierno de Navarra por funciones  - 2003 - ( Miles de euros)</t>
    </r>
  </si>
  <si>
    <r>
      <t xml:space="preserve">Gasto sanitario </t>
    </r>
    <r>
      <rPr>
        <vertAlign val="superscript"/>
        <sz val="10"/>
        <rFont val="Times New Roman"/>
        <family val="1"/>
      </rPr>
      <t>1</t>
    </r>
  </si>
  <si>
    <r>
      <t xml:space="preserve">                     1 </t>
    </r>
    <r>
      <rPr>
        <sz val="8"/>
        <rFont val="Times New Roman"/>
        <family val="1"/>
      </rPr>
      <t xml:space="preserve">Están descontados los ingresos del Departamento de Salud </t>
    </r>
  </si>
  <si>
    <r>
      <t xml:space="preserve">Tabla 85.  </t>
    </r>
    <r>
      <rPr>
        <sz val="10"/>
        <rFont val="Times New Roman"/>
        <family val="1"/>
      </rPr>
      <t>Gasto sanitario financiado por el Gobierno de Navarra por funciones  - 2004 - ( Miles de euros)</t>
    </r>
  </si>
  <si>
    <r>
      <t xml:space="preserve">                     1 </t>
    </r>
    <r>
      <rPr>
        <sz val="10"/>
        <rFont val="Times New Roman"/>
        <family val="1"/>
      </rPr>
      <t xml:space="preserve">Están descontados los ingresos del Departamento de Salud </t>
    </r>
  </si>
  <si>
    <t>Dpto.Salud</t>
  </si>
  <si>
    <t>Dpto.Asuntos Sociales</t>
  </si>
  <si>
    <t>Dpto.Medio Ambiente</t>
  </si>
  <si>
    <t xml:space="preserve">Dpto.Pre-sidencia </t>
  </si>
  <si>
    <t xml:space="preserve">Dpto.Agri-cultura </t>
  </si>
  <si>
    <t>Dpto. Admin.Local</t>
  </si>
  <si>
    <t xml:space="preserve">   Dpto.In-dustria </t>
  </si>
  <si>
    <t xml:space="preserve">      Dpto.Edu-cación</t>
  </si>
  <si>
    <t>HC7 Administración de la salud y seguros médicos</t>
  </si>
  <si>
    <t>HCR3 Investigación y Desarrollo en el ámbito sanitario</t>
  </si>
  <si>
    <t>HCR4 Control sanitario alimentos,higiene y agua potable</t>
  </si>
  <si>
    <r>
      <t xml:space="preserve">                     1 </t>
    </r>
    <r>
      <rPr>
        <sz val="10"/>
        <rFont val="Times New Roman"/>
        <family val="1"/>
      </rPr>
      <t>Están descontados los ingresos del Departamento de Salud por importe de  10,1 millones de euros (2002);10 (2003);9,9 (2004);10,5 (2005)</t>
    </r>
  </si>
  <si>
    <r>
      <t>TOTAL GASTO 2002</t>
    </r>
    <r>
      <rPr>
        <b/>
        <vertAlign val="superscript"/>
        <sz val="10"/>
        <rFont val="Times New Roman"/>
        <family val="1"/>
      </rPr>
      <t xml:space="preserve"> 1</t>
    </r>
  </si>
  <si>
    <r>
      <t>TOTAL GASTO 2003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</si>
  <si>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TOTAL GASTO 2004 </t>
    </r>
    <r>
      <rPr>
        <b/>
        <vertAlign val="superscript"/>
        <sz val="10"/>
        <rFont val="Times New Roman"/>
        <family val="1"/>
      </rPr>
      <t>1</t>
    </r>
  </si>
  <si>
    <r>
      <t xml:space="preserve">TOTAL GASTO 2005 </t>
    </r>
    <r>
      <rPr>
        <b/>
        <vertAlign val="superscript"/>
        <sz val="10"/>
        <rFont val="Times New Roman"/>
        <family val="1"/>
      </rPr>
      <t>1</t>
    </r>
  </si>
  <si>
    <r>
      <t xml:space="preserve">Tabla 86. </t>
    </r>
    <r>
      <rPr>
        <sz val="10"/>
        <rFont val="Times New Roman"/>
        <family val="1"/>
      </rPr>
      <t>Gasto sanitario financiado por el Gobierno de Navarra por funciones ( Miles de euros) -  Período 2002-2005</t>
    </r>
  </si>
  <si>
    <t>Administra-ción Seguridad Social</t>
  </si>
  <si>
    <t>HC1-HC4 Asistencia sanitaria y serv.sanit.aux.</t>
  </si>
  <si>
    <r>
      <t>Tabla 87.</t>
    </r>
    <r>
      <rPr>
        <sz val="10"/>
        <rFont val="Times New Roman"/>
        <family val="1"/>
      </rPr>
      <t xml:space="preserve"> Gasto sanitario de Navarra por funciones y agentes financiadores  - Año 2003 - ( Miles de euros)</t>
    </r>
  </si>
  <si>
    <t xml:space="preserve"> GASTO TOTAL</t>
  </si>
  <si>
    <r>
      <t xml:space="preserve">Tabla 88. </t>
    </r>
    <r>
      <rPr>
        <sz val="10"/>
        <rFont val="Times New Roman"/>
        <family val="1"/>
      </rPr>
      <t>Gasto sanitario de Navarra por funciones y agentes financiadores  - Año 2004 - ( Miles de euros)</t>
    </r>
  </si>
  <si>
    <t>TOTAL GASTO PUBLICO</t>
  </si>
  <si>
    <t>Peso Gasto Público</t>
  </si>
  <si>
    <t xml:space="preserve">Total Gasto corriente </t>
  </si>
  <si>
    <r>
      <t xml:space="preserve">Tabla 89. </t>
    </r>
    <r>
      <rPr>
        <sz val="10"/>
        <rFont val="Times New Roman"/>
        <family val="1"/>
      </rPr>
      <t>Gasto sanitario de Navarra por funciones y tipo de financiación - Año 2005 - ( Miles de euros)</t>
    </r>
  </si>
  <si>
    <r>
      <t xml:space="preserve">1 </t>
    </r>
    <r>
      <rPr>
        <sz val="10"/>
        <rFont val="Times New Roman"/>
        <family val="1"/>
      </rPr>
      <t>Están descontadas las transferencias que los ayuntamientos reciben del Dto.Administración Local y del SNS-O, y los ingresos del Dpto. de Salud.</t>
    </r>
  </si>
  <si>
    <r>
      <t>TOTAL GASTO SANITARIO</t>
    </r>
    <r>
      <rPr>
        <b/>
        <vertAlign val="superscript"/>
        <sz val="10"/>
        <rFont val="Times New Roman"/>
        <family val="1"/>
      </rPr>
      <t xml:space="preserve"> 1</t>
    </r>
  </si>
  <si>
    <t>OCDE ( 30 países)</t>
  </si>
  <si>
    <t>UE(19): No hay datos de 2005 de Hungria, Luxemburgo y  de 2003-2005 de Países Bajos</t>
  </si>
  <si>
    <r>
      <t xml:space="preserve">Tabla  90. </t>
    </r>
    <r>
      <rPr>
        <sz val="10"/>
        <rFont val="Times New Roman"/>
        <family val="1"/>
      </rPr>
      <t>Gasto sanitario público en porcentaje del Producto interior bruto</t>
    </r>
  </si>
  <si>
    <t>Francia</t>
  </si>
  <si>
    <t>Austria</t>
  </si>
  <si>
    <t>Irlanda</t>
  </si>
  <si>
    <t>Alemania</t>
  </si>
  <si>
    <t>Bélgica</t>
  </si>
  <si>
    <t>Finlandia</t>
  </si>
  <si>
    <t>Italia</t>
  </si>
  <si>
    <t xml:space="preserve">             765</t>
  </si>
  <si>
    <t xml:space="preserve">             808</t>
  </si>
  <si>
    <t xml:space="preserve">             861</t>
  </si>
  <si>
    <t xml:space="preserve">             912</t>
  </si>
  <si>
    <t>Portugal</t>
  </si>
  <si>
    <t xml:space="preserve">             626</t>
  </si>
  <si>
    <t xml:space="preserve">             791</t>
  </si>
  <si>
    <t xml:space="preserve">             848</t>
  </si>
  <si>
    <t>Grecia</t>
  </si>
  <si>
    <t xml:space="preserve">             590</t>
  </si>
  <si>
    <t xml:space="preserve">             715</t>
  </si>
  <si>
    <t xml:space="preserve">             753</t>
  </si>
  <si>
    <t xml:space="preserve">             830</t>
  </si>
  <si>
    <t xml:space="preserve">             827</t>
  </si>
  <si>
    <t xml:space="preserve">             887</t>
  </si>
  <si>
    <t>Fuente: ECO-SALUD OCDE 2007, Julio 07</t>
  </si>
  <si>
    <r>
      <t xml:space="preserve">Tabla 91. </t>
    </r>
    <r>
      <rPr>
        <sz val="10"/>
        <rFont val="Times New Roman"/>
        <family val="1"/>
      </rPr>
      <t>Gasto sanitario público per cápita ( euros). Zona euro*</t>
    </r>
  </si>
  <si>
    <t>* Zona euro excepto Luxemburgo y Países Bajos</t>
  </si>
  <si>
    <t>País</t>
  </si>
  <si>
    <t>Bulgaria</t>
  </si>
  <si>
    <t>Chipre</t>
  </si>
  <si>
    <t>Dinamarca</t>
  </si>
  <si>
    <t>Eslovaquia</t>
  </si>
  <si>
    <t>Eslovenia</t>
  </si>
  <si>
    <t>Estonia</t>
  </si>
  <si>
    <t>Holanda</t>
  </si>
  <si>
    <t>Hungría</t>
  </si>
  <si>
    <t>Letonia</t>
  </si>
  <si>
    <t>Lituania</t>
  </si>
  <si>
    <t>Luxemburgo</t>
  </si>
  <si>
    <t>Malta</t>
  </si>
  <si>
    <t>Polonia</t>
  </si>
  <si>
    <t>Portugal*</t>
  </si>
  <si>
    <t>Reino Unido</t>
  </si>
  <si>
    <t>República Checa</t>
  </si>
  <si>
    <t>Rumanía</t>
  </si>
  <si>
    <t>Suecia</t>
  </si>
  <si>
    <t>EU 27</t>
  </si>
  <si>
    <t>EU 15</t>
  </si>
  <si>
    <t>EU 13</t>
  </si>
  <si>
    <t>Islandia</t>
  </si>
  <si>
    <t>Noruega</t>
  </si>
  <si>
    <t>Suiza</t>
  </si>
  <si>
    <t>Fuentes: a) Navarra, Instituto de Estadística de Navarra</t>
  </si>
  <si>
    <t>b) España y UE, Eurostat, EUROSTAT, http://epp.eurostat.ec.europa.eu. Fecha de extracción: 9/05/2008.</t>
  </si>
  <si>
    <t xml:space="preserve"> * Año de referencia 2004</t>
  </si>
  <si>
    <r>
      <t xml:space="preserve">Tabla  92.  </t>
    </r>
    <r>
      <rPr>
        <sz val="10"/>
        <rFont val="Times New Roman"/>
        <family val="1"/>
      </rPr>
      <t>Gasto en prestaciones sociales en porcentaje del PIB. Comparativa internacional (1996-2005)</t>
    </r>
  </si>
  <si>
    <t>Inicial (I)</t>
  </si>
  <si>
    <t>Liquidado (L)</t>
  </si>
  <si>
    <t>Real  (R)</t>
  </si>
  <si>
    <t>Peso Real</t>
  </si>
  <si>
    <t>L/I</t>
  </si>
  <si>
    <t>R/I</t>
  </si>
  <si>
    <t>Cap.1  Gastos de personal</t>
  </si>
  <si>
    <t>Cap.2  Gastos corrientes en bienes y servicios</t>
  </si>
  <si>
    <t>Cap.4  Transferencias corrientes</t>
  </si>
  <si>
    <t>Gastos Corrientes</t>
  </si>
  <si>
    <t>Cap.6  Inversiones reales</t>
  </si>
  <si>
    <t>Cap.7  Transferencias de capital</t>
  </si>
  <si>
    <t>Gastos de Capital</t>
  </si>
  <si>
    <t>Fuente:  Memoria SNS-O 2006 , Cuentas Generales de Navarra 2006</t>
  </si>
  <si>
    <r>
      <t xml:space="preserve">Tabla 93. </t>
    </r>
    <r>
      <rPr>
        <sz val="10"/>
        <rFont val="Times New Roman"/>
        <family val="1"/>
      </rPr>
      <t>Gasto inicial, liquidado y real del Departamento de Salud por capítulos económicos. Año 2006. En miles de euros.</t>
    </r>
  </si>
  <si>
    <t xml:space="preserve"> Inicial</t>
  </si>
  <si>
    <t>Liquidado</t>
  </si>
  <si>
    <t xml:space="preserve">Peso Liquidado </t>
  </si>
  <si>
    <t>Liquidado/inicial</t>
  </si>
  <si>
    <t xml:space="preserve"> TOTAL Departamento de Salud</t>
  </si>
  <si>
    <t>50  Dirección y servicios generales de salud</t>
  </si>
  <si>
    <t>510  Salud pública</t>
  </si>
  <si>
    <t>511  Asistencia sanitaria</t>
  </si>
  <si>
    <t>512  Docencia, investigación y desarrollo sanitarios</t>
  </si>
  <si>
    <t>513  Agencia navarra de la salud</t>
  </si>
  <si>
    <t>514  Salud laboral</t>
  </si>
  <si>
    <t xml:space="preserve">50+51 Total Dirección General </t>
  </si>
  <si>
    <t>540  Servicios centrales</t>
  </si>
  <si>
    <t>541  Asistencia extrahospitalaria</t>
  </si>
  <si>
    <t>542  Hospital de Navarra</t>
  </si>
  <si>
    <t>543  Hospital Virgen del Camino</t>
  </si>
  <si>
    <t>544  Clínica Ubarmin</t>
  </si>
  <si>
    <t>545  Área de salud de Tudela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</si>
</sst>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_€"/>
    <numFmt numFmtId="166" formatCode="[$-C0A]dddd\,\ dd&quot; de &quot;mmmm&quot; de &quot;yyyy"/>
    <numFmt numFmtId="167" formatCode="#,##0.0"/>
    <numFmt numFmtId="168" formatCode="0.0"/>
    <numFmt numFmtId="169" formatCode="#,##0;\-#,##0;\-\-"/>
    <numFmt numFmtId="170" formatCode="#,##0.0;\-#,##0.0;\-\-"/>
    <numFmt numFmtId="171" formatCode="#,##0.000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0_-;#,##0.00\-"/>
    <numFmt numFmtId="181" formatCode="_-* #,##0\ _P_t_s_-;\-* #,##0\ _P_t_s_-;_-* &quot;-&quot;\ _P_t_s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General_)"/>
    <numFmt numFmtId="195" formatCode="0.000%"/>
    <numFmt numFmtId="196" formatCode="d/m/yyyy"/>
    <numFmt numFmtId="197" formatCode="#,##0.0000"/>
    <numFmt numFmtId="198" formatCode="0.00000000"/>
    <numFmt numFmtId="199" formatCode="_(* #,##0.00_);_(* \(#,##0.00\);_(* &quot;-&quot;??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d/mm/yyyy"/>
    <numFmt numFmtId="204" formatCode="mm/dd/yy"/>
    <numFmt numFmtId="205" formatCode="#,##0_);\(#,##0\)"/>
    <numFmt numFmtId="206" formatCode="#,##0.00_);\(#,##0.00\)"/>
    <numFmt numFmtId="207" formatCode="#,##0.0_);\(#,##0.0\)"/>
    <numFmt numFmtId="208" formatCode="#,##0.000000"/>
    <numFmt numFmtId="209" formatCode="#,##0.0000000"/>
    <numFmt numFmtId="210" formatCode="#,##0.0000000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70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name val="Arial"/>
      <family val="0"/>
    </font>
    <font>
      <sz val="8"/>
      <name val="Arial"/>
      <family val="0"/>
    </font>
    <font>
      <vertAlign val="superscript"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Times New Roman"/>
      <family val="1"/>
    </font>
    <font>
      <b/>
      <u val="single"/>
      <sz val="8"/>
      <name val="Times New Roman"/>
      <family val="1"/>
    </font>
    <font>
      <vertAlign val="superscript"/>
      <sz val="8"/>
      <color indexed="10"/>
      <name val="Times New Roman"/>
      <family val="1"/>
    </font>
    <font>
      <b/>
      <sz val="9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8"/>
      <color indexed="63"/>
      <name val="Arial"/>
      <family val="2"/>
    </font>
    <font>
      <sz val="10"/>
      <color indexed="63"/>
      <name val="Times New Roman"/>
      <family val="1"/>
    </font>
    <font>
      <sz val="7"/>
      <color indexed="63"/>
      <name val="Arial"/>
      <family val="2"/>
    </font>
    <font>
      <sz val="10"/>
      <color indexed="12"/>
      <name val="Times New Roman"/>
      <family val="1"/>
    </font>
    <font>
      <sz val="10"/>
      <color indexed="9"/>
      <name val="Arial"/>
      <family val="2"/>
    </font>
    <font>
      <sz val="10"/>
      <color indexed="48"/>
      <name val="Arial"/>
      <family val="0"/>
    </font>
    <font>
      <sz val="10"/>
      <color indexed="50"/>
      <name val="Arial"/>
      <family val="0"/>
    </font>
    <font>
      <u val="single"/>
      <sz val="10"/>
      <name val="Arial"/>
      <family val="0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0"/>
      <color indexed="25"/>
      <name val="Arial"/>
      <family val="2"/>
    </font>
    <font>
      <sz val="9"/>
      <color indexed="8"/>
      <name val="Arial"/>
      <family val="2"/>
    </font>
    <font>
      <b/>
      <sz val="9"/>
      <color indexed="25"/>
      <name val="Arial"/>
      <family val="2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8"/>
      <name val="Times New Roman"/>
      <family val="1"/>
    </font>
    <font>
      <u val="single"/>
      <sz val="10"/>
      <name val="Times New Roman"/>
      <family val="1"/>
    </font>
    <font>
      <sz val="10"/>
      <color indexed="48"/>
      <name val="Times New Roman"/>
      <family val="1"/>
    </font>
    <font>
      <i/>
      <vertAlign val="superscript"/>
      <sz val="10"/>
      <name val="Times New Roman"/>
      <family val="1"/>
    </font>
    <font>
      <sz val="9"/>
      <color indexed="12"/>
      <name val="Arial"/>
      <family val="0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10"/>
      <color indexed="14"/>
      <name val="Arial"/>
      <family val="2"/>
    </font>
    <font>
      <i/>
      <vertAlign val="superscript"/>
      <sz val="12"/>
      <name val="Times New Roman"/>
      <family val="1"/>
    </font>
    <font>
      <b/>
      <vertAlign val="superscript"/>
      <sz val="9"/>
      <name val="Times New Roman"/>
      <family val="1"/>
    </font>
    <font>
      <b/>
      <sz val="10"/>
      <color indexed="12"/>
      <name val="Arial"/>
      <family val="0"/>
    </font>
    <font>
      <sz val="7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9" fontId="0" fillId="4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4" borderId="5" xfId="0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9" fontId="0" fillId="4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9" fontId="1" fillId="2" borderId="6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9" fontId="0" fillId="4" borderId="0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9" fontId="1" fillId="2" borderId="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9" fontId="8" fillId="2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9" fontId="0" fillId="3" borderId="5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0" fontId="0" fillId="3" borderId="4" xfId="0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9" fontId="0" fillId="3" borderId="4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0" fillId="4" borderId="1" xfId="0" applyFon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4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168" fontId="0" fillId="4" borderId="0" xfId="0" applyNumberFormat="1" applyFont="1" applyFill="1" applyBorder="1" applyAlignment="1">
      <alignment horizontal="right"/>
    </xf>
    <xf numFmtId="1" fontId="0" fillId="4" borderId="4" xfId="0" applyNumberFormat="1" applyFont="1" applyFill="1" applyBorder="1" applyAlignment="1">
      <alignment/>
    </xf>
    <xf numFmtId="0" fontId="0" fillId="4" borderId="7" xfId="0" applyFont="1" applyFill="1" applyBorder="1" applyAlignment="1">
      <alignment/>
    </xf>
    <xf numFmtId="1" fontId="0" fillId="4" borderId="7" xfId="0" applyNumberFormat="1" applyFont="1" applyFill="1" applyBorder="1" applyAlignment="1">
      <alignment/>
    </xf>
    <xf numFmtId="168" fontId="0" fillId="4" borderId="7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1" fontId="13" fillId="2" borderId="1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4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9" fontId="0" fillId="4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9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9" fontId="1" fillId="0" borderId="4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9" fontId="0" fillId="4" borderId="7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9" fontId="0" fillId="5" borderId="0" xfId="0" applyNumberFormat="1" applyFont="1" applyFill="1" applyBorder="1" applyAlignment="1">
      <alignment/>
    </xf>
    <xf numFmtId="0" fontId="0" fillId="5" borderId="5" xfId="0" applyFont="1" applyFill="1" applyBorder="1" applyAlignment="1">
      <alignment/>
    </xf>
    <xf numFmtId="3" fontId="0" fillId="5" borderId="5" xfId="0" applyNumberFormat="1" applyFont="1" applyFill="1" applyBorder="1" applyAlignment="1">
      <alignment/>
    </xf>
    <xf numFmtId="9" fontId="0" fillId="5" borderId="5" xfId="0" applyNumberFormat="1" applyFont="1" applyFill="1" applyBorder="1" applyAlignment="1">
      <alignment/>
    </xf>
    <xf numFmtId="9" fontId="0" fillId="5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168" fontId="1" fillId="2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168" fontId="1" fillId="2" borderId="6" xfId="0" applyNumberFormat="1" applyFont="1" applyFill="1" applyBorder="1" applyAlignment="1">
      <alignment horizontal="center"/>
    </xf>
    <xf numFmtId="169" fontId="0" fillId="3" borderId="0" xfId="0" applyNumberFormat="1" applyFont="1" applyFill="1" applyAlignment="1">
      <alignment horizontal="left"/>
    </xf>
    <xf numFmtId="1" fontId="0" fillId="3" borderId="0" xfId="0" applyNumberFormat="1" applyFont="1" applyFill="1" applyAlignment="1">
      <alignment/>
    </xf>
    <xf numFmtId="169" fontId="25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/>
    </xf>
    <xf numFmtId="169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9" fontId="29" fillId="0" borderId="0" xfId="0" applyNumberFormat="1" applyFont="1" applyBorder="1" applyAlignment="1">
      <alignment/>
    </xf>
    <xf numFmtId="0" fontId="27" fillId="3" borderId="0" xfId="0" applyFont="1" applyFill="1" applyBorder="1" applyAlignment="1">
      <alignment horizontal="left" vertical="center" wrapText="1"/>
    </xf>
    <xf numFmtId="3" fontId="27" fillId="3" borderId="0" xfId="0" applyNumberFormat="1" applyFont="1" applyFill="1" applyBorder="1" applyAlignment="1">
      <alignment/>
    </xf>
    <xf numFmtId="3" fontId="29" fillId="3" borderId="0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/>
    </xf>
    <xf numFmtId="170" fontId="30" fillId="0" borderId="0" xfId="0" applyNumberFormat="1" applyFont="1" applyBorder="1" applyAlignment="1">
      <alignment horizontal="right"/>
    </xf>
    <xf numFmtId="3" fontId="29" fillId="3" borderId="0" xfId="0" applyNumberFormat="1" applyFont="1" applyFill="1" applyBorder="1" applyAlignment="1">
      <alignment/>
    </xf>
    <xf numFmtId="170" fontId="30" fillId="0" borderId="0" xfId="0" applyNumberFormat="1" applyFont="1" applyBorder="1" applyAlignment="1">
      <alignment/>
    </xf>
    <xf numFmtId="0" fontId="25" fillId="2" borderId="1" xfId="0" applyFont="1" applyFill="1" applyBorder="1" applyAlignment="1">
      <alignment wrapText="1"/>
    </xf>
    <xf numFmtId="3" fontId="25" fillId="2" borderId="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9" fontId="31" fillId="0" borderId="0" xfId="0" applyNumberFormat="1" applyFont="1" applyFill="1" applyBorder="1" applyAlignment="1">
      <alignment/>
    </xf>
    <xf numFmtId="170" fontId="30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170" fontId="30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 horizontal="right"/>
    </xf>
    <xf numFmtId="164" fontId="36" fillId="0" borderId="1" xfId="0" applyNumberFormat="1" applyFont="1" applyBorder="1" applyAlignment="1">
      <alignment/>
    </xf>
    <xf numFmtId="3" fontId="0" fillId="4" borderId="7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8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4" borderId="7" xfId="0" applyFill="1" applyBorder="1" applyAlignment="1">
      <alignment/>
    </xf>
    <xf numFmtId="3" fontId="0" fillId="4" borderId="7" xfId="0" applyNumberFormat="1" applyFill="1" applyBorder="1" applyAlignment="1">
      <alignment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11" fillId="0" borderId="0" xfId="0" applyFont="1" applyAlignment="1">
      <alignment/>
    </xf>
    <xf numFmtId="0" fontId="1" fillId="6" borderId="1" xfId="0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164" fontId="0" fillId="7" borderId="0" xfId="0" applyNumberFormat="1" applyFont="1" applyFill="1" applyBorder="1" applyAlignment="1">
      <alignment/>
    </xf>
    <xf numFmtId="0" fontId="0" fillId="7" borderId="6" xfId="0" applyFont="1" applyFill="1" applyBorder="1" applyAlignment="1">
      <alignment/>
    </xf>
    <xf numFmtId="164" fontId="0" fillId="7" borderId="6" xfId="0" applyNumberFormat="1" applyFont="1" applyFill="1" applyBorder="1" applyAlignment="1" applyProtection="1">
      <alignment horizontal="right" vertical="center"/>
      <protection locked="0"/>
    </xf>
    <xf numFmtId="164" fontId="0" fillId="7" borderId="6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1" fontId="1" fillId="6" borderId="1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wrapText="1"/>
    </xf>
    <xf numFmtId="3" fontId="0" fillId="7" borderId="0" xfId="0" applyNumberFormat="1" applyFont="1" applyFill="1" applyBorder="1" applyAlignment="1">
      <alignment horizontal="right"/>
    </xf>
    <xf numFmtId="9" fontId="0" fillId="5" borderId="0" xfId="0" applyNumberFormat="1" applyFont="1" applyFill="1" applyAlignment="1">
      <alignment horizontal="right"/>
    </xf>
    <xf numFmtId="9" fontId="0" fillId="5" borderId="5" xfId="0" applyNumberFormat="1" applyFont="1" applyFill="1" applyBorder="1" applyAlignment="1">
      <alignment horizontal="right"/>
    </xf>
    <xf numFmtId="0" fontId="37" fillId="2" borderId="1" xfId="0" applyFont="1" applyFill="1" applyBorder="1" applyAlignment="1">
      <alignment horizontal="left" vertical="center" wrapText="1"/>
    </xf>
    <xf numFmtId="9" fontId="37" fillId="2" borderId="1" xfId="18" applyNumberFormat="1" applyFon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right"/>
    </xf>
    <xf numFmtId="0" fontId="39" fillId="0" borderId="0" xfId="0" applyFont="1" applyFill="1" applyAlignment="1">
      <alignment vertical="center"/>
    </xf>
    <xf numFmtId="4" fontId="2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0" fillId="7" borderId="0" xfId="0" applyNumberFormat="1" applyFont="1" applyFill="1" applyBorder="1" applyAlignment="1">
      <alignment wrapText="1"/>
    </xf>
    <xf numFmtId="9" fontId="0" fillId="7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7" borderId="6" xfId="0" applyFont="1" applyFill="1" applyBorder="1" applyAlignment="1">
      <alignment wrapText="1"/>
    </xf>
    <xf numFmtId="9" fontId="0" fillId="7" borderId="6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67" fontId="0" fillId="7" borderId="0" xfId="0" applyNumberFormat="1" applyFont="1" applyFill="1" applyAlignment="1">
      <alignment wrapText="1"/>
    </xf>
    <xf numFmtId="3" fontId="0" fillId="7" borderId="0" xfId="0" applyNumberFormat="1" applyFont="1" applyFill="1" applyAlignment="1">
      <alignment/>
    </xf>
    <xf numFmtId="167" fontId="0" fillId="7" borderId="0" xfId="0" applyNumberFormat="1" applyFont="1" applyFill="1" applyBorder="1" applyAlignment="1">
      <alignment wrapText="1"/>
    </xf>
    <xf numFmtId="167" fontId="0" fillId="7" borderId="6" xfId="0" applyNumberFormat="1" applyFont="1" applyFill="1" applyBorder="1" applyAlignment="1">
      <alignment wrapText="1"/>
    </xf>
    <xf numFmtId="3" fontId="0" fillId="7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 horizontal="left" wrapText="1"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7" fontId="0" fillId="5" borderId="0" xfId="0" applyNumberFormat="1" applyFont="1" applyFill="1" applyBorder="1" applyAlignment="1">
      <alignment horizontal="left" wrapText="1"/>
    </xf>
    <xf numFmtId="167" fontId="0" fillId="4" borderId="0" xfId="0" applyNumberFormat="1" applyFont="1" applyFill="1" applyBorder="1" applyAlignment="1">
      <alignment wrapText="1"/>
    </xf>
    <xf numFmtId="168" fontId="0" fillId="4" borderId="0" xfId="0" applyNumberFormat="1" applyFont="1" applyFill="1" applyAlignment="1">
      <alignment horizontal="right"/>
    </xf>
    <xf numFmtId="167" fontId="0" fillId="5" borderId="0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67" fontId="0" fillId="5" borderId="6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168" fontId="0" fillId="5" borderId="0" xfId="0" applyNumberFormat="1" applyFont="1" applyFill="1" applyAlignment="1">
      <alignment horizontal="right"/>
    </xf>
    <xf numFmtId="3" fontId="0" fillId="5" borderId="0" xfId="0" applyNumberFormat="1" applyFont="1" applyFill="1" applyBorder="1" applyAlignment="1">
      <alignment/>
    </xf>
    <xf numFmtId="167" fontId="0" fillId="5" borderId="0" xfId="0" applyNumberFormat="1" applyFont="1" applyFill="1" applyBorder="1" applyAlignment="1">
      <alignment/>
    </xf>
    <xf numFmtId="3" fontId="0" fillId="5" borderId="0" xfId="0" applyNumberFormat="1" applyFont="1" applyFill="1" applyAlignment="1">
      <alignment/>
    </xf>
    <xf numFmtId="167" fontId="0" fillId="5" borderId="6" xfId="0" applyNumberFormat="1" applyFont="1" applyFill="1" applyBorder="1" applyAlignment="1">
      <alignment/>
    </xf>
    <xf numFmtId="3" fontId="0" fillId="5" borderId="6" xfId="0" applyNumberFormat="1" applyFont="1" applyFill="1" applyBorder="1" applyAlignment="1">
      <alignment horizontal="right"/>
    </xf>
    <xf numFmtId="3" fontId="0" fillId="5" borderId="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5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5" borderId="6" xfId="0" applyFont="1" applyFill="1" applyBorder="1" applyAlignment="1">
      <alignment/>
    </xf>
    <xf numFmtId="164" fontId="0" fillId="4" borderId="0" xfId="0" applyNumberFormat="1" applyFont="1" applyFill="1" applyAlignment="1">
      <alignment/>
    </xf>
    <xf numFmtId="9" fontId="0" fillId="4" borderId="0" xfId="0" applyNumberFormat="1" applyFont="1" applyFill="1" applyAlignment="1">
      <alignment/>
    </xf>
    <xf numFmtId="9" fontId="0" fillId="2" borderId="5" xfId="0" applyNumberFormat="1" applyFont="1" applyFill="1" applyBorder="1" applyAlignment="1">
      <alignment/>
    </xf>
    <xf numFmtId="9" fontId="0" fillId="2" borderId="6" xfId="0" applyNumberFormat="1" applyFont="1" applyFill="1" applyBorder="1" applyAlignment="1">
      <alignment/>
    </xf>
    <xf numFmtId="9" fontId="0" fillId="2" borderId="7" xfId="0" applyNumberFormat="1" applyFont="1" applyFill="1" applyBorder="1" applyAlignment="1">
      <alignment/>
    </xf>
    <xf numFmtId="9" fontId="0" fillId="2" borderId="1" xfId="0" applyNumberFormat="1" applyFont="1" applyFill="1" applyBorder="1" applyAlignment="1">
      <alignment/>
    </xf>
    <xf numFmtId="0" fontId="27" fillId="4" borderId="9" xfId="0" applyFont="1" applyFill="1" applyBorder="1" applyAlignment="1">
      <alignment/>
    </xf>
    <xf numFmtId="10" fontId="27" fillId="4" borderId="4" xfId="0" applyNumberFormat="1" applyFont="1" applyFill="1" applyBorder="1" applyAlignment="1">
      <alignment/>
    </xf>
    <xf numFmtId="164" fontId="25" fillId="4" borderId="4" xfId="0" applyNumberFormat="1" applyFont="1" applyFill="1" applyBorder="1" applyAlignment="1">
      <alignment/>
    </xf>
    <xf numFmtId="0" fontId="27" fillId="4" borderId="10" xfId="0" applyFont="1" applyFill="1" applyBorder="1" applyAlignment="1">
      <alignment/>
    </xf>
    <xf numFmtId="10" fontId="27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/>
    </xf>
    <xf numFmtId="164" fontId="25" fillId="4" borderId="0" xfId="0" applyNumberFormat="1" applyFont="1" applyFill="1" applyBorder="1" applyAlignment="1">
      <alignment/>
    </xf>
    <xf numFmtId="4" fontId="29" fillId="4" borderId="0" xfId="0" applyNumberFormat="1" applyFont="1" applyFill="1" applyBorder="1" applyAlignment="1">
      <alignment/>
    </xf>
    <xf numFmtId="0" fontId="27" fillId="4" borderId="11" xfId="0" applyFont="1" applyFill="1" applyBorder="1" applyAlignment="1">
      <alignment/>
    </xf>
    <xf numFmtId="10" fontId="27" fillId="4" borderId="6" xfId="0" applyNumberFormat="1" applyFont="1" applyFill="1" applyBorder="1" applyAlignment="1">
      <alignment/>
    </xf>
    <xf numFmtId="0" fontId="27" fillId="4" borderId="6" xfId="0" applyFont="1" applyFill="1" applyBorder="1" applyAlignment="1">
      <alignment/>
    </xf>
    <xf numFmtId="164" fontId="25" fillId="4" borderId="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0" fillId="5" borderId="0" xfId="0" applyNumberFormat="1" applyFont="1" applyFill="1" applyAlignment="1">
      <alignment/>
    </xf>
    <xf numFmtId="164" fontId="0" fillId="5" borderId="0" xfId="0" applyNumberFormat="1" applyFont="1" applyFill="1" applyAlignment="1">
      <alignment/>
    </xf>
    <xf numFmtId="9" fontId="0" fillId="5" borderId="7" xfId="0" applyNumberFormat="1" applyFont="1" applyFill="1" applyBorder="1" applyAlignment="1">
      <alignment/>
    </xf>
    <xf numFmtId="0" fontId="0" fillId="5" borderId="4" xfId="0" applyFont="1" applyFill="1" applyBorder="1" applyAlignment="1">
      <alignment/>
    </xf>
    <xf numFmtId="3" fontId="0" fillId="5" borderId="4" xfId="0" applyNumberFormat="1" applyFont="1" applyFill="1" applyBorder="1" applyAlignment="1">
      <alignment/>
    </xf>
    <xf numFmtId="0" fontId="8" fillId="5" borderId="0" xfId="0" applyFont="1" applyFill="1" applyBorder="1" applyAlignment="1">
      <alignment/>
    </xf>
    <xf numFmtId="3" fontId="13" fillId="5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3" fontId="0" fillId="5" borderId="0" xfId="0" applyNumberFormat="1" applyFont="1" applyFill="1" applyAlignment="1">
      <alignment horizontal="center"/>
    </xf>
    <xf numFmtId="0" fontId="1" fillId="4" borderId="7" xfId="0" applyFont="1" applyFill="1" applyBorder="1" applyAlignment="1">
      <alignment/>
    </xf>
    <xf numFmtId="3" fontId="1" fillId="4" borderId="7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36" fillId="2" borderId="1" xfId="0" applyFont="1" applyFill="1" applyBorder="1" applyAlignment="1">
      <alignment horizontal="center"/>
    </xf>
    <xf numFmtId="0" fontId="0" fillId="5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4" fontId="2" fillId="0" borderId="0" xfId="0" applyNumberFormat="1" applyFont="1" applyAlignment="1">
      <alignment/>
    </xf>
    <xf numFmtId="0" fontId="1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left"/>
    </xf>
    <xf numFmtId="3" fontId="27" fillId="3" borderId="0" xfId="0" applyNumberFormat="1" applyFont="1" applyFill="1" applyBorder="1" applyAlignment="1">
      <alignment horizontal="center"/>
    </xf>
    <xf numFmtId="9" fontId="27" fillId="3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9" fontId="2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67" fontId="27" fillId="3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left"/>
    </xf>
    <xf numFmtId="3" fontId="25" fillId="2" borderId="1" xfId="0" applyNumberFormat="1" applyFont="1" applyFill="1" applyBorder="1" applyAlignment="1">
      <alignment horizontal="center"/>
    </xf>
    <xf numFmtId="9" fontId="25" fillId="2" borderId="1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9" fontId="2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4" borderId="7" xfId="0" applyFont="1" applyFill="1" applyBorder="1" applyAlignment="1">
      <alignment horizontal="left"/>
    </xf>
    <xf numFmtId="3" fontId="0" fillId="4" borderId="7" xfId="0" applyNumberFormat="1" applyFont="1" applyFill="1" applyBorder="1" applyAlignment="1">
      <alignment horizontal="center"/>
    </xf>
    <xf numFmtId="9" fontId="27" fillId="4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9" fontId="17" fillId="3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9" borderId="0" xfId="0" applyFont="1" applyFill="1" applyAlignment="1">
      <alignment/>
    </xf>
    <xf numFmtId="0" fontId="1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2" borderId="12" xfId="0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9" fontId="36" fillId="2" borderId="1" xfId="0" applyNumberFormat="1" applyFont="1" applyFill="1" applyBorder="1" applyAlignment="1">
      <alignment/>
    </xf>
    <xf numFmtId="4" fontId="42" fillId="0" borderId="0" xfId="0" applyNumberFormat="1" applyFont="1" applyAlignment="1">
      <alignment/>
    </xf>
    <xf numFmtId="0" fontId="1" fillId="4" borderId="13" xfId="0" applyFont="1" applyFill="1" applyBorder="1" applyAlignment="1">
      <alignment/>
    </xf>
    <xf numFmtId="3" fontId="1" fillId="4" borderId="1" xfId="0" applyNumberFormat="1" applyFont="1" applyFill="1" applyBorder="1" applyAlignment="1">
      <alignment horizontal="right"/>
    </xf>
    <xf numFmtId="9" fontId="36" fillId="4" borderId="1" xfId="0" applyNumberFormat="1" applyFont="1" applyFill="1" applyBorder="1" applyAlignment="1">
      <alignment/>
    </xf>
    <xf numFmtId="0" fontId="1" fillId="4" borderId="14" xfId="0" applyFont="1" applyFill="1" applyBorder="1" applyAlignment="1">
      <alignment/>
    </xf>
    <xf numFmtId="3" fontId="1" fillId="4" borderId="7" xfId="0" applyNumberFormat="1" applyFont="1" applyFill="1" applyBorder="1" applyAlignment="1">
      <alignment horizontal="right"/>
    </xf>
    <xf numFmtId="9" fontId="36" fillId="4" borderId="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vertical="center"/>
    </xf>
    <xf numFmtId="3" fontId="25" fillId="2" borderId="1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0" fillId="3" borderId="0" xfId="0" applyFont="1" applyFill="1" applyAlignment="1">
      <alignment wrapText="1"/>
    </xf>
    <xf numFmtId="9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justify" wrapText="1"/>
    </xf>
    <xf numFmtId="167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9" fontId="1" fillId="4" borderId="1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7" fillId="2" borderId="12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7" fillId="4" borderId="1" xfId="0" applyFont="1" applyFill="1" applyBorder="1" applyAlignment="1">
      <alignment wrapText="1"/>
    </xf>
    <xf numFmtId="3" fontId="0" fillId="4" borderId="16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9" fontId="0" fillId="4" borderId="16" xfId="0" applyNumberFormat="1" applyFont="1" applyFill="1" applyBorder="1" applyAlignment="1">
      <alignment/>
    </xf>
    <xf numFmtId="9" fontId="0" fillId="4" borderId="8" xfId="0" applyNumberFormat="1" applyFont="1" applyFill="1" applyBorder="1" applyAlignment="1">
      <alignment/>
    </xf>
    <xf numFmtId="9" fontId="0" fillId="4" borderId="17" xfId="0" applyNumberFormat="1" applyFont="1" applyFill="1" applyBorder="1" applyAlignment="1">
      <alignment/>
    </xf>
    <xf numFmtId="0" fontId="27" fillId="3" borderId="0" xfId="0" applyFont="1" applyFill="1" applyBorder="1" applyAlignment="1">
      <alignment/>
    </xf>
    <xf numFmtId="3" fontId="2" fillId="3" borderId="18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/>
    </xf>
    <xf numFmtId="3" fontId="2" fillId="3" borderId="19" xfId="0" applyNumberFormat="1" applyFont="1" applyFill="1" applyBorder="1" applyAlignment="1">
      <alignment/>
    </xf>
    <xf numFmtId="9" fontId="2" fillId="3" borderId="18" xfId="0" applyNumberFormat="1" applyFont="1" applyFill="1" applyBorder="1" applyAlignment="1">
      <alignment/>
    </xf>
    <xf numFmtId="9" fontId="2" fillId="3" borderId="0" xfId="0" applyNumberFormat="1" applyFont="1" applyFill="1" applyBorder="1" applyAlignment="1">
      <alignment/>
    </xf>
    <xf numFmtId="9" fontId="2" fillId="3" borderId="19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/>
    </xf>
    <xf numFmtId="3" fontId="0" fillId="4" borderId="20" xfId="0" applyNumberFormat="1" applyFont="1" applyFill="1" applyBorder="1" applyAlignment="1">
      <alignment/>
    </xf>
    <xf numFmtId="0" fontId="27" fillId="3" borderId="0" xfId="0" applyFont="1" applyFill="1" applyAlignment="1">
      <alignment/>
    </xf>
    <xf numFmtId="3" fontId="0" fillId="3" borderId="18" xfId="0" applyNumberFormat="1" applyFont="1" applyFill="1" applyBorder="1" applyAlignment="1">
      <alignment/>
    </xf>
    <xf numFmtId="3" fontId="0" fillId="3" borderId="19" xfId="0" applyNumberFormat="1" applyFont="1" applyFill="1" applyBorder="1" applyAlignment="1">
      <alignment/>
    </xf>
    <xf numFmtId="3" fontId="2" fillId="3" borderId="18" xfId="0" applyNumberFormat="1" applyFont="1" applyFill="1" applyBorder="1" applyAlignment="1">
      <alignment/>
    </xf>
    <xf numFmtId="9" fontId="0" fillId="3" borderId="18" xfId="0" applyNumberFormat="1" applyFont="1" applyFill="1" applyBorder="1" applyAlignment="1">
      <alignment/>
    </xf>
    <xf numFmtId="9" fontId="0" fillId="3" borderId="19" xfId="0" applyNumberFormat="1" applyFont="1" applyFill="1" applyBorder="1" applyAlignment="1">
      <alignment/>
    </xf>
    <xf numFmtId="3" fontId="0" fillId="3" borderId="18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wrapText="1"/>
    </xf>
    <xf numFmtId="3" fontId="1" fillId="2" borderId="13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9" fontId="25" fillId="2" borderId="13" xfId="0" applyNumberFormat="1" applyFont="1" applyFill="1" applyBorder="1" applyAlignment="1">
      <alignment/>
    </xf>
    <xf numFmtId="9" fontId="25" fillId="2" borderId="1" xfId="0" applyNumberFormat="1" applyFont="1" applyFill="1" applyBorder="1" applyAlignment="1">
      <alignment/>
    </xf>
    <xf numFmtId="9" fontId="25" fillId="2" borderId="21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3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wrapText="1"/>
    </xf>
    <xf numFmtId="3" fontId="44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2" borderId="13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1" xfId="15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/>
    </xf>
    <xf numFmtId="3" fontId="36" fillId="2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1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12" fillId="2" borderId="5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/>
    </xf>
    <xf numFmtId="0" fontId="25" fillId="4" borderId="25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5" fillId="4" borderId="5" xfId="0" applyFont="1" applyFill="1" applyBorder="1" applyAlignment="1">
      <alignment wrapText="1"/>
    </xf>
    <xf numFmtId="0" fontId="27" fillId="3" borderId="18" xfId="0" applyFont="1" applyFill="1" applyBorder="1" applyAlignment="1">
      <alignment/>
    </xf>
    <xf numFmtId="3" fontId="27" fillId="3" borderId="18" xfId="0" applyNumberFormat="1" applyFont="1" applyFill="1" applyBorder="1" applyAlignment="1">
      <alignment/>
    </xf>
    <xf numFmtId="9" fontId="27" fillId="3" borderId="19" xfId="0" applyNumberFormat="1" applyFont="1" applyFill="1" applyBorder="1" applyAlignment="1">
      <alignment/>
    </xf>
    <xf numFmtId="9" fontId="27" fillId="3" borderId="0" xfId="0" applyNumberFormat="1" applyFont="1" applyFill="1" applyBorder="1" applyAlignment="1">
      <alignment/>
    </xf>
    <xf numFmtId="0" fontId="27" fillId="3" borderId="26" xfId="0" applyFont="1" applyFill="1" applyBorder="1" applyAlignment="1">
      <alignment/>
    </xf>
    <xf numFmtId="0" fontId="25" fillId="4" borderId="27" xfId="0" applyFont="1" applyFill="1" applyBorder="1" applyAlignment="1">
      <alignment/>
    </xf>
    <xf numFmtId="3" fontId="25" fillId="4" borderId="14" xfId="0" applyNumberFormat="1" applyFont="1" applyFill="1" applyBorder="1" applyAlignment="1">
      <alignment/>
    </xf>
    <xf numFmtId="9" fontId="25" fillId="4" borderId="20" xfId="0" applyNumberFormat="1" applyFont="1" applyFill="1" applyBorder="1" applyAlignment="1">
      <alignment/>
    </xf>
    <xf numFmtId="9" fontId="25" fillId="4" borderId="27" xfId="0" applyNumberFormat="1" applyFont="1" applyFill="1" applyBorder="1" applyAlignment="1">
      <alignment/>
    </xf>
    <xf numFmtId="0" fontId="27" fillId="3" borderId="26" xfId="0" applyFont="1" applyFill="1" applyBorder="1" applyAlignment="1">
      <alignment wrapText="1"/>
    </xf>
    <xf numFmtId="4" fontId="33" fillId="3" borderId="19" xfId="0" applyNumberFormat="1" applyFont="1" applyFill="1" applyBorder="1" applyAlignment="1">
      <alignment/>
    </xf>
    <xf numFmtId="3" fontId="27" fillId="3" borderId="18" xfId="0" applyNumberFormat="1" applyFont="1" applyFill="1" applyBorder="1" applyAlignment="1">
      <alignment horizontal="right"/>
    </xf>
    <xf numFmtId="4" fontId="27" fillId="3" borderId="0" xfId="0" applyNumberFormat="1" applyFont="1" applyFill="1" applyBorder="1" applyAlignment="1">
      <alignment/>
    </xf>
    <xf numFmtId="0" fontId="25" fillId="2" borderId="27" xfId="0" applyFont="1" applyFill="1" applyBorder="1" applyAlignment="1">
      <alignment/>
    </xf>
    <xf numFmtId="3" fontId="25" fillId="2" borderId="14" xfId="0" applyNumberFormat="1" applyFont="1" applyFill="1" applyBorder="1" applyAlignment="1">
      <alignment/>
    </xf>
    <xf numFmtId="4" fontId="25" fillId="2" borderId="20" xfId="0" applyNumberFormat="1" applyFont="1" applyFill="1" applyBorder="1" applyAlignment="1">
      <alignment/>
    </xf>
    <xf numFmtId="4" fontId="25" fillId="2" borderId="7" xfId="0" applyNumberFormat="1" applyFont="1" applyFill="1" applyBorder="1" applyAlignment="1">
      <alignment/>
    </xf>
    <xf numFmtId="9" fontId="25" fillId="2" borderId="27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0" fontId="18" fillId="3" borderId="18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4" borderId="14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7" fillId="2" borderId="1" xfId="0" applyFont="1" applyFill="1" applyBorder="1" applyAlignment="1">
      <alignment/>
    </xf>
    <xf numFmtId="0" fontId="25" fillId="2" borderId="1" xfId="0" applyFont="1" applyFill="1" applyBorder="1" applyAlignment="1">
      <alignment horizontal="center"/>
    </xf>
    <xf numFmtId="3" fontId="27" fillId="3" borderId="0" xfId="0" applyNumberFormat="1" applyFont="1" applyFill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9" fontId="1" fillId="4" borderId="28" xfId="0" applyNumberFormat="1" applyFont="1" applyFill="1" applyBorder="1" applyAlignment="1">
      <alignment/>
    </xf>
    <xf numFmtId="0" fontId="1" fillId="4" borderId="29" xfId="0" applyFont="1" applyFill="1" applyBorder="1" applyAlignment="1">
      <alignment/>
    </xf>
    <xf numFmtId="3" fontId="1" fillId="4" borderId="29" xfId="0" applyNumberFormat="1" applyFont="1" applyFill="1" applyBorder="1" applyAlignment="1">
      <alignment/>
    </xf>
    <xf numFmtId="9" fontId="1" fillId="4" borderId="29" xfId="0" applyNumberFormat="1" applyFont="1" applyFill="1" applyBorder="1" applyAlignment="1">
      <alignment/>
    </xf>
    <xf numFmtId="0" fontId="8" fillId="4" borderId="29" xfId="0" applyFont="1" applyFill="1" applyBorder="1" applyAlignment="1">
      <alignment/>
    </xf>
    <xf numFmtId="3" fontId="8" fillId="4" borderId="2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9" fontId="0" fillId="4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" borderId="0" xfId="0" applyNumberFormat="1" applyFont="1" applyFill="1" applyAlignment="1">
      <alignment horizontal="center"/>
    </xf>
    <xf numFmtId="3" fontId="1" fillId="2" borderId="30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3" fontId="0" fillId="3" borderId="31" xfId="0" applyNumberFormat="1" applyFont="1" applyFill="1" applyBorder="1" applyAlignment="1">
      <alignment horizontal="right" vertical="center" wrapText="1"/>
    </xf>
    <xf numFmtId="3" fontId="0" fillId="3" borderId="3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2" borderId="7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4" borderId="6" xfId="0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/>
    </xf>
    <xf numFmtId="0" fontId="49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164" fontId="0" fillId="0" borderId="0" xfId="0" applyNumberFormat="1" applyFont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0" fillId="4" borderId="1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0" fontId="1" fillId="4" borderId="4" xfId="0" applyFont="1" applyFill="1" applyBorder="1" applyAlignment="1">
      <alignment/>
    </xf>
    <xf numFmtId="3" fontId="1" fillId="4" borderId="0" xfId="0" applyNumberFormat="1" applyFont="1" applyFill="1" applyAlignment="1">
      <alignment/>
    </xf>
    <xf numFmtId="0" fontId="1" fillId="4" borderId="0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2" fillId="5" borderId="0" xfId="0" applyNumberFormat="1" applyFont="1" applyFill="1" applyBorder="1" applyAlignment="1">
      <alignment/>
    </xf>
    <xf numFmtId="3" fontId="2" fillId="5" borderId="5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" fontId="0" fillId="3" borderId="0" xfId="0" applyNumberFormat="1" applyFont="1" applyFill="1" applyAlignment="1">
      <alignment horizontal="right"/>
    </xf>
    <xf numFmtId="0" fontId="12" fillId="2" borderId="6" xfId="0" applyFont="1" applyFill="1" applyBorder="1" applyAlignment="1">
      <alignment horizontal="center" wrapText="1"/>
    </xf>
    <xf numFmtId="3" fontId="0" fillId="2" borderId="4" xfId="0" applyNumberFormat="1" applyFont="1" applyFill="1" applyBorder="1" applyAlignment="1">
      <alignment/>
    </xf>
    <xf numFmtId="9" fontId="0" fillId="2" borderId="4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4" fontId="1" fillId="2" borderId="22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164" fontId="1" fillId="2" borderId="22" xfId="0" applyNumberFormat="1" applyFont="1" applyFill="1" applyBorder="1" applyAlignment="1">
      <alignment horizontal="center" wrapText="1"/>
    </xf>
    <xf numFmtId="4" fontId="12" fillId="2" borderId="23" xfId="0" applyNumberFormat="1" applyFont="1" applyFill="1" applyBorder="1" applyAlignment="1">
      <alignment horizontal="center"/>
    </xf>
    <xf numFmtId="4" fontId="12" fillId="2" borderId="6" xfId="0" applyNumberFormat="1" applyFont="1" applyFill="1" applyBorder="1" applyAlignment="1">
      <alignment/>
    </xf>
    <xf numFmtId="164" fontId="1" fillId="2" borderId="33" xfId="0" applyNumberFormat="1" applyFont="1" applyFill="1" applyBorder="1" applyAlignment="1">
      <alignment wrapText="1"/>
    </xf>
    <xf numFmtId="0" fontId="50" fillId="0" borderId="0" xfId="0" applyFont="1" applyFill="1" applyAlignment="1">
      <alignment horizontal="left" wrapText="1" indent="1"/>
    </xf>
    <xf numFmtId="0" fontId="51" fillId="0" borderId="0" xfId="0" applyFont="1" applyFill="1" applyAlignment="1">
      <alignment horizontal="right" indent="1"/>
    </xf>
    <xf numFmtId="0" fontId="52" fillId="0" borderId="0" xfId="0" applyFont="1" applyFill="1" applyAlignment="1">
      <alignment horizontal="left" wrapText="1" indent="1"/>
    </xf>
    <xf numFmtId="164" fontId="1" fillId="4" borderId="7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 wrapText="1"/>
    </xf>
    <xf numFmtId="3" fontId="53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3" fontId="27" fillId="2" borderId="4" xfId="0" applyNumberFormat="1" applyFont="1" applyFill="1" applyBorder="1" applyAlignment="1">
      <alignment/>
    </xf>
    <xf numFmtId="3" fontId="27" fillId="3" borderId="34" xfId="0" applyNumberFormat="1" applyFont="1" applyFill="1" applyBorder="1" applyAlignment="1">
      <alignment/>
    </xf>
    <xf numFmtId="3" fontId="27" fillId="3" borderId="35" xfId="0" applyNumberFormat="1" applyFont="1" applyFill="1" applyBorder="1" applyAlignment="1">
      <alignment/>
    </xf>
    <xf numFmtId="3" fontId="27" fillId="3" borderId="35" xfId="0" applyNumberFormat="1" applyFont="1" applyFill="1" applyBorder="1" applyAlignment="1">
      <alignment horizontal="right"/>
    </xf>
    <xf numFmtId="0" fontId="1" fillId="0" borderId="0" xfId="22" applyFont="1" applyAlignment="1">
      <alignment/>
      <protection/>
    </xf>
    <xf numFmtId="0" fontId="0" fillId="0" borderId="0" xfId="22" applyFont="1" applyAlignment="1">
      <alignment/>
      <protection/>
    </xf>
    <xf numFmtId="0" fontId="13" fillId="0" borderId="0" xfId="22" applyFont="1" applyBorder="1" applyAlignment="1">
      <alignment horizontal="center" vertical="center" wrapText="1"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1" fillId="2" borderId="36" xfId="22" applyFont="1" applyFill="1" applyBorder="1" applyAlignment="1">
      <alignment horizontal="center"/>
      <protection/>
    </xf>
    <xf numFmtId="0" fontId="1" fillId="0" borderId="0" xfId="22" applyFont="1" applyFill="1">
      <alignment/>
      <protection/>
    </xf>
    <xf numFmtId="0" fontId="0" fillId="3" borderId="34" xfId="22" applyFont="1" applyFill="1" applyBorder="1">
      <alignment/>
      <protection/>
    </xf>
    <xf numFmtId="4" fontId="0" fillId="3" borderId="34" xfId="22" applyNumberFormat="1" applyFont="1" applyFill="1" applyBorder="1">
      <alignment/>
      <protection/>
    </xf>
    <xf numFmtId="4" fontId="1" fillId="3" borderId="34" xfId="22" applyNumberFormat="1" applyFont="1" applyFill="1" applyBorder="1">
      <alignment/>
      <protection/>
    </xf>
    <xf numFmtId="4" fontId="27" fillId="3" borderId="34" xfId="22" applyNumberFormat="1" applyFont="1" applyFill="1" applyBorder="1">
      <alignment/>
      <protection/>
    </xf>
    <xf numFmtId="4" fontId="25" fillId="3" borderId="34" xfId="22" applyNumberFormat="1" applyFont="1" applyFill="1" applyBorder="1">
      <alignment/>
      <protection/>
    </xf>
    <xf numFmtId="3" fontId="27" fillId="3" borderId="34" xfId="22" applyNumberFormat="1" applyFont="1" applyFill="1" applyBorder="1">
      <alignment/>
      <protection/>
    </xf>
    <xf numFmtId="3" fontId="25" fillId="3" borderId="34" xfId="22" applyNumberFormat="1" applyFont="1" applyFill="1" applyBorder="1">
      <alignment/>
      <protection/>
    </xf>
    <xf numFmtId="0" fontId="0" fillId="3" borderId="35" xfId="22" applyFont="1" applyFill="1" applyBorder="1" applyAlignment="1">
      <alignment horizontal="left"/>
      <protection/>
    </xf>
    <xf numFmtId="4" fontId="0" fillId="3" borderId="35" xfId="22" applyNumberFormat="1" applyFont="1" applyFill="1" applyBorder="1">
      <alignment/>
      <protection/>
    </xf>
    <xf numFmtId="4" fontId="1" fillId="3" borderId="35" xfId="22" applyNumberFormat="1" applyFont="1" applyFill="1" applyBorder="1">
      <alignment/>
      <protection/>
    </xf>
    <xf numFmtId="4" fontId="27" fillId="3" borderId="35" xfId="22" applyNumberFormat="1" applyFont="1" applyFill="1" applyBorder="1">
      <alignment/>
      <protection/>
    </xf>
    <xf numFmtId="4" fontId="25" fillId="3" borderId="35" xfId="22" applyNumberFormat="1" applyFont="1" applyFill="1" applyBorder="1">
      <alignment/>
      <protection/>
    </xf>
    <xf numFmtId="3" fontId="27" fillId="3" borderId="35" xfId="22" applyNumberFormat="1" applyFont="1" applyFill="1" applyBorder="1">
      <alignment/>
      <protection/>
    </xf>
    <xf numFmtId="3" fontId="25" fillId="3" borderId="35" xfId="22" applyNumberFormat="1" applyFont="1" applyFill="1" applyBorder="1">
      <alignment/>
      <protection/>
    </xf>
    <xf numFmtId="3" fontId="27" fillId="3" borderId="35" xfId="22" applyNumberFormat="1" applyFont="1" applyFill="1" applyBorder="1" applyAlignment="1">
      <alignment horizontal="right"/>
      <protection/>
    </xf>
    <xf numFmtId="0" fontId="0" fillId="3" borderId="35" xfId="22" applyFont="1" applyFill="1" applyBorder="1">
      <alignment/>
      <protection/>
    </xf>
    <xf numFmtId="0" fontId="0" fillId="3" borderId="37" xfId="22" applyFont="1" applyFill="1" applyBorder="1">
      <alignment/>
      <protection/>
    </xf>
    <xf numFmtId="4" fontId="0" fillId="3" borderId="37" xfId="22" applyNumberFormat="1" applyFont="1" applyFill="1" applyBorder="1">
      <alignment/>
      <protection/>
    </xf>
    <xf numFmtId="4" fontId="1" fillId="3" borderId="37" xfId="22" applyNumberFormat="1" applyFont="1" applyFill="1" applyBorder="1">
      <alignment/>
      <protection/>
    </xf>
    <xf numFmtId="4" fontId="27" fillId="3" borderId="37" xfId="22" applyNumberFormat="1" applyFont="1" applyFill="1" applyBorder="1">
      <alignment/>
      <protection/>
    </xf>
    <xf numFmtId="4" fontId="25" fillId="3" borderId="37" xfId="22" applyNumberFormat="1" applyFont="1" applyFill="1" applyBorder="1">
      <alignment/>
      <protection/>
    </xf>
    <xf numFmtId="3" fontId="25" fillId="3" borderId="37" xfId="22" applyNumberFormat="1" applyFont="1" applyFill="1" applyBorder="1">
      <alignment/>
      <protection/>
    </xf>
    <xf numFmtId="167" fontId="25" fillId="3" borderId="37" xfId="22" applyNumberFormat="1" applyFont="1" applyFill="1" applyBorder="1">
      <alignment/>
      <protection/>
    </xf>
    <xf numFmtId="0" fontId="17" fillId="0" borderId="0" xfId="22">
      <alignment/>
      <protection/>
    </xf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3" fontId="0" fillId="5" borderId="0" xfId="0" applyNumberFormat="1" applyFont="1" applyFill="1" applyAlignment="1">
      <alignment horizontal="right"/>
    </xf>
    <xf numFmtId="0" fontId="25" fillId="0" borderId="0" xfId="23" applyFont="1">
      <alignment/>
      <protection/>
    </xf>
    <xf numFmtId="4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0" fontId="17" fillId="0" borderId="0" xfId="23">
      <alignment/>
      <protection/>
    </xf>
    <xf numFmtId="0" fontId="0" fillId="0" borderId="0" xfId="23" applyFont="1" applyAlignment="1">
      <alignment horizontal="center"/>
      <protection/>
    </xf>
    <xf numFmtId="0" fontId="1" fillId="2" borderId="1" xfId="23" applyFont="1" applyFill="1" applyBorder="1" applyAlignment="1">
      <alignment horizontal="center"/>
      <protection/>
    </xf>
    <xf numFmtId="0" fontId="1" fillId="2" borderId="1" xfId="23" applyFont="1" applyFill="1" applyBorder="1" applyAlignment="1">
      <alignment horizontal="right"/>
      <protection/>
    </xf>
    <xf numFmtId="4" fontId="1" fillId="2" borderId="1" xfId="23" applyNumberFormat="1" applyFont="1" applyFill="1" applyBorder="1" applyAlignment="1">
      <alignment horizontal="right"/>
      <protection/>
    </xf>
    <xf numFmtId="0" fontId="0" fillId="5" borderId="0" xfId="23" applyFont="1" applyFill="1" applyAlignment="1">
      <alignment horizontal="center"/>
      <protection/>
    </xf>
    <xf numFmtId="3" fontId="0" fillId="5" borderId="0" xfId="23" applyNumberFormat="1" applyFont="1" applyFill="1" applyAlignment="1">
      <alignment horizontal="right"/>
      <protection/>
    </xf>
    <xf numFmtId="3" fontId="0" fillId="5" borderId="0" xfId="23" applyNumberFormat="1" applyFont="1" applyFill="1">
      <alignment/>
      <protection/>
    </xf>
    <xf numFmtId="0" fontId="17" fillId="0" borderId="0" xfId="23" applyFont="1">
      <alignment/>
      <protection/>
    </xf>
    <xf numFmtId="0" fontId="0" fillId="5" borderId="0" xfId="23" applyFont="1" applyFill="1" applyBorder="1" applyAlignment="1">
      <alignment horizontal="center"/>
      <protection/>
    </xf>
    <xf numFmtId="3" fontId="0" fillId="5" borderId="0" xfId="23" applyNumberFormat="1" applyFont="1" applyFill="1" applyBorder="1" applyAlignment="1">
      <alignment horizontal="right"/>
      <protection/>
    </xf>
    <xf numFmtId="3" fontId="0" fillId="5" borderId="0" xfId="23" applyNumberFormat="1" applyFont="1" applyFill="1" applyBorder="1">
      <alignment/>
      <protection/>
    </xf>
    <xf numFmtId="0" fontId="17" fillId="0" borderId="0" xfId="23" applyBorder="1">
      <alignment/>
      <protection/>
    </xf>
    <xf numFmtId="0" fontId="17" fillId="0" borderId="0" xfId="23" applyFont="1" applyBorder="1">
      <alignment/>
      <protection/>
    </xf>
    <xf numFmtId="0" fontId="2" fillId="0" borderId="0" xfId="23" applyFont="1">
      <alignment/>
      <protection/>
    </xf>
    <xf numFmtId="4" fontId="2" fillId="0" borderId="0" xfId="23" applyNumberFormat="1" applyFont="1">
      <alignment/>
      <protection/>
    </xf>
    <xf numFmtId="4" fontId="17" fillId="0" borderId="0" xfId="23" applyNumberFormat="1">
      <alignment/>
      <protection/>
    </xf>
    <xf numFmtId="0" fontId="0" fillId="0" borderId="0" xfId="23" applyFont="1" applyBorder="1" applyAlignment="1">
      <alignment horizontal="center"/>
      <protection/>
    </xf>
    <xf numFmtId="4" fontId="22" fillId="0" borderId="0" xfId="23" applyNumberFormat="1" applyFont="1" applyBorder="1">
      <alignment/>
      <protection/>
    </xf>
    <xf numFmtId="4" fontId="40" fillId="0" borderId="0" xfId="23" applyNumberFormat="1" applyFont="1" applyBorder="1">
      <alignment/>
      <protection/>
    </xf>
    <xf numFmtId="4" fontId="0" fillId="0" borderId="0" xfId="23" applyNumberFormat="1" applyFont="1" applyBorder="1">
      <alignment/>
      <protection/>
    </xf>
    <xf numFmtId="0" fontId="0" fillId="0" borderId="0" xfId="23" applyFont="1" applyBorder="1">
      <alignment/>
      <protection/>
    </xf>
    <xf numFmtId="4" fontId="54" fillId="0" borderId="0" xfId="23" applyNumberFormat="1" applyFont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27" fillId="5" borderId="0" xfId="0" applyFont="1" applyFill="1" applyBorder="1" applyAlignment="1">
      <alignment horizontal="left"/>
    </xf>
    <xf numFmtId="3" fontId="27" fillId="5" borderId="0" xfId="0" applyNumberFormat="1" applyFont="1" applyFill="1" applyBorder="1" applyAlignment="1">
      <alignment horizontal="center"/>
    </xf>
    <xf numFmtId="9" fontId="27" fillId="5" borderId="0" xfId="0" applyNumberFormat="1" applyFont="1" applyFill="1" applyBorder="1" applyAlignment="1">
      <alignment horizontal="center"/>
    </xf>
    <xf numFmtId="167" fontId="27" fillId="5" borderId="0" xfId="0" applyNumberFormat="1" applyFont="1" applyFill="1" applyBorder="1" applyAlignment="1">
      <alignment horizontal="center"/>
    </xf>
    <xf numFmtId="9" fontId="0" fillId="4" borderId="7" xfId="0" applyNumberFormat="1" applyFont="1" applyFill="1" applyBorder="1" applyAlignment="1">
      <alignment horizontal="center"/>
    </xf>
    <xf numFmtId="0" fontId="1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4" applyFont="1" applyBorder="1" applyAlignment="1">
      <alignment horizontal="left"/>
      <protection/>
    </xf>
    <xf numFmtId="3" fontId="0" fillId="0" borderId="0" xfId="24" applyNumberFormat="1" applyFont="1">
      <alignment/>
      <protection/>
    </xf>
    <xf numFmtId="0" fontId="12" fillId="2" borderId="4" xfId="24" applyFont="1" applyFill="1" applyBorder="1" applyAlignment="1">
      <alignment horizontal="center"/>
      <protection/>
    </xf>
    <xf numFmtId="4" fontId="0" fillId="0" borderId="0" xfId="24" applyNumberFormat="1" applyFont="1">
      <alignment/>
      <protection/>
    </xf>
    <xf numFmtId="0" fontId="12" fillId="2" borderId="1" xfId="24" applyFont="1" applyFill="1" applyBorder="1" applyAlignment="1">
      <alignment horizontal="left"/>
      <protection/>
    </xf>
    <xf numFmtId="0" fontId="1" fillId="2" borderId="1" xfId="24" applyFont="1" applyFill="1" applyBorder="1" applyAlignment="1">
      <alignment horizontal="center"/>
      <protection/>
    </xf>
    <xf numFmtId="0" fontId="12" fillId="2" borderId="6" xfId="24" applyFont="1" applyFill="1" applyBorder="1" applyAlignment="1">
      <alignment horizontal="center"/>
      <protection/>
    </xf>
    <xf numFmtId="0" fontId="27" fillId="5" borderId="0" xfId="24" applyFont="1" applyFill="1" applyBorder="1" applyAlignment="1">
      <alignment horizontal="left"/>
      <protection/>
    </xf>
    <xf numFmtId="3" fontId="27" fillId="5" borderId="0" xfId="24" applyNumberFormat="1" applyFont="1" applyFill="1" applyBorder="1" applyAlignment="1">
      <alignment horizontal="center"/>
      <protection/>
    </xf>
    <xf numFmtId="9" fontId="27" fillId="5" borderId="0" xfId="24" applyNumberFormat="1" applyFont="1" applyFill="1" applyBorder="1" applyAlignment="1">
      <alignment horizontal="center"/>
      <protection/>
    </xf>
    <xf numFmtId="167" fontId="27" fillId="5" borderId="0" xfId="24" applyNumberFormat="1" applyFont="1" applyFill="1" applyBorder="1" applyAlignment="1">
      <alignment horizontal="center"/>
      <protection/>
    </xf>
    <xf numFmtId="3" fontId="0" fillId="0" borderId="0" xfId="24" applyNumberFormat="1" applyFont="1" applyBorder="1">
      <alignment/>
      <protection/>
    </xf>
    <xf numFmtId="0" fontId="25" fillId="2" borderId="1" xfId="24" applyFont="1" applyFill="1" applyBorder="1" applyAlignment="1">
      <alignment horizontal="left"/>
      <protection/>
    </xf>
    <xf numFmtId="3" fontId="25" fillId="2" borderId="1" xfId="24" applyNumberFormat="1" applyFont="1" applyFill="1" applyBorder="1" applyAlignment="1">
      <alignment horizontal="center"/>
      <protection/>
    </xf>
    <xf numFmtId="9" fontId="25" fillId="2" borderId="1" xfId="24" applyNumberFormat="1" applyFont="1" applyFill="1" applyBorder="1" applyAlignment="1">
      <alignment horizontal="center"/>
      <protection/>
    </xf>
    <xf numFmtId="4" fontId="0" fillId="0" borderId="0" xfId="24" applyNumberFormat="1" applyFont="1" applyBorder="1">
      <alignment/>
      <protection/>
    </xf>
    <xf numFmtId="0" fontId="0" fillId="0" borderId="0" xfId="24" applyFont="1" applyAlignment="1">
      <alignment horizontal="left"/>
      <protection/>
    </xf>
    <xf numFmtId="0" fontId="9" fillId="0" borderId="0" xfId="24" applyFont="1">
      <alignment/>
      <protection/>
    </xf>
    <xf numFmtId="0" fontId="0" fillId="0" borderId="0" xfId="24" applyFont="1" applyBorder="1">
      <alignment/>
      <protection/>
    </xf>
    <xf numFmtId="0" fontId="17" fillId="0" borderId="0" xfId="24">
      <alignment/>
      <protection/>
    </xf>
    <xf numFmtId="3" fontId="1" fillId="0" borderId="0" xfId="24" applyNumberFormat="1" applyFont="1" applyBorder="1">
      <alignment/>
      <protection/>
    </xf>
    <xf numFmtId="0" fontId="27" fillId="4" borderId="7" xfId="24" applyFont="1" applyFill="1" applyBorder="1" applyAlignment="1">
      <alignment horizontal="left"/>
      <protection/>
    </xf>
    <xf numFmtId="3" fontId="27" fillId="4" borderId="7" xfId="24" applyNumberFormat="1" applyFont="1" applyFill="1" applyBorder="1" applyAlignment="1">
      <alignment horizontal="center"/>
      <protection/>
    </xf>
    <xf numFmtId="9" fontId="27" fillId="4" borderId="7" xfId="24" applyNumberFormat="1" applyFont="1" applyFill="1" applyBorder="1" applyAlignment="1">
      <alignment horizontal="center"/>
      <protection/>
    </xf>
    <xf numFmtId="0" fontId="57" fillId="0" borderId="0" xfId="0" applyFont="1" applyAlignment="1">
      <alignment/>
    </xf>
    <xf numFmtId="0" fontId="23" fillId="0" borderId="5" xfId="0" applyFont="1" applyBorder="1" applyAlignment="1">
      <alignment/>
    </xf>
    <xf numFmtId="0" fontId="2" fillId="2" borderId="4" xfId="0" applyFont="1" applyFill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2" fontId="12" fillId="2" borderId="38" xfId="0" applyNumberFormat="1" applyFont="1" applyFill="1" applyBorder="1" applyAlignment="1">
      <alignment horizontal="center" wrapText="1"/>
    </xf>
    <xf numFmtId="2" fontId="12" fillId="2" borderId="39" xfId="0" applyNumberFormat="1" applyFont="1" applyFill="1" applyBorder="1" applyAlignment="1">
      <alignment horizontal="center" wrapText="1"/>
    </xf>
    <xf numFmtId="2" fontId="12" fillId="2" borderId="4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left" vertical="center"/>
    </xf>
    <xf numFmtId="1" fontId="0" fillId="2" borderId="6" xfId="0" applyNumberFormat="1" applyFont="1" applyFill="1" applyBorder="1" applyAlignment="1">
      <alignment/>
    </xf>
    <xf numFmtId="1" fontId="12" fillId="2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9" fontId="27" fillId="3" borderId="18" xfId="0" applyNumberFormat="1" applyFont="1" applyFill="1" applyBorder="1" applyAlignment="1">
      <alignment/>
    </xf>
    <xf numFmtId="9" fontId="27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9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" fontId="1" fillId="2" borderId="4" xfId="0" applyNumberFormat="1" applyFont="1" applyFill="1" applyBorder="1" applyAlignment="1">
      <alignment horizontal="right"/>
    </xf>
    <xf numFmtId="1" fontId="0" fillId="2" borderId="6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8" fillId="4" borderId="18" xfId="0" applyNumberFormat="1" applyFont="1" applyFill="1" applyBorder="1" applyAlignment="1">
      <alignment horizontal="right"/>
    </xf>
    <xf numFmtId="1" fontId="18" fillId="4" borderId="0" xfId="0" applyNumberFormat="1" applyFont="1" applyFill="1" applyBorder="1" applyAlignment="1">
      <alignment horizontal="right"/>
    </xf>
    <xf numFmtId="1" fontId="18" fillId="4" borderId="19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/>
    </xf>
    <xf numFmtId="4" fontId="16" fillId="0" borderId="0" xfId="0" applyNumberFormat="1" applyFont="1" applyFill="1" applyBorder="1" applyAlignment="1">
      <alignment/>
    </xf>
    <xf numFmtId="1" fontId="46" fillId="4" borderId="13" xfId="0" applyNumberFormat="1" applyFont="1" applyFill="1" applyBorder="1" applyAlignment="1">
      <alignment horizontal="right"/>
    </xf>
    <xf numFmtId="1" fontId="46" fillId="4" borderId="1" xfId="0" applyNumberFormat="1" applyFont="1" applyFill="1" applyBorder="1" applyAlignment="1">
      <alignment horizontal="right"/>
    </xf>
    <xf numFmtId="1" fontId="46" fillId="4" borderId="2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" fontId="0" fillId="4" borderId="0" xfId="0" applyNumberFormat="1" applyFont="1" applyFill="1" applyBorder="1" applyAlignment="1">
      <alignment horizontal="right"/>
    </xf>
    <xf numFmtId="4" fontId="43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1" fontId="46" fillId="4" borderId="14" xfId="0" applyNumberFormat="1" applyFont="1" applyFill="1" applyBorder="1" applyAlignment="1">
      <alignment horizontal="right"/>
    </xf>
    <xf numFmtId="1" fontId="46" fillId="4" borderId="7" xfId="0" applyNumberFormat="1" applyFont="1" applyFill="1" applyBorder="1" applyAlignment="1">
      <alignment horizontal="right"/>
    </xf>
    <xf numFmtId="1" fontId="46" fillId="4" borderId="20" xfId="0" applyNumberFormat="1" applyFont="1" applyFill="1" applyBorder="1" applyAlignment="1">
      <alignment horizontal="right"/>
    </xf>
    <xf numFmtId="167" fontId="17" fillId="0" borderId="0" xfId="0" applyNumberFormat="1" applyFont="1" applyAlignment="1">
      <alignment/>
    </xf>
    <xf numFmtId="0" fontId="12" fillId="2" borderId="8" xfId="0" applyFont="1" applyFill="1" applyBorder="1" applyAlignment="1">
      <alignment/>
    </xf>
    <xf numFmtId="4" fontId="1" fillId="2" borderId="8" xfId="0" applyNumberFormat="1" applyFont="1" applyFill="1" applyBorder="1" applyAlignment="1">
      <alignment horizontal="right"/>
    </xf>
    <xf numFmtId="9" fontId="25" fillId="2" borderId="8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71" fontId="17" fillId="0" borderId="0" xfId="0" applyNumberFormat="1" applyFont="1" applyBorder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/>
    </xf>
    <xf numFmtId="167" fontId="17" fillId="0" borderId="0" xfId="0" applyNumberFormat="1" applyFont="1" applyBorder="1" applyAlignment="1">
      <alignment/>
    </xf>
    <xf numFmtId="189" fontId="0" fillId="0" borderId="0" xfId="0" applyNumberFormat="1" applyFill="1" applyBorder="1" applyAlignment="1">
      <alignment/>
    </xf>
    <xf numFmtId="0" fontId="59" fillId="0" borderId="0" xfId="0" applyFont="1" applyAlignment="1">
      <alignment/>
    </xf>
    <xf numFmtId="0" fontId="18" fillId="0" borderId="0" xfId="0" applyFont="1" applyAlignment="1">
      <alignment/>
    </xf>
    <xf numFmtId="168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8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167" fontId="29" fillId="0" borderId="0" xfId="0" applyNumberFormat="1" applyFont="1" applyAlignment="1">
      <alignment/>
    </xf>
    <xf numFmtId="167" fontId="60" fillId="0" borderId="0" xfId="0" applyNumberFormat="1" applyFont="1" applyAlignment="1">
      <alignment/>
    </xf>
    <xf numFmtId="0" fontId="12" fillId="3" borderId="0" xfId="0" applyFont="1" applyFill="1" applyBorder="1" applyAlignment="1">
      <alignment/>
    </xf>
    <xf numFmtId="3" fontId="0" fillId="3" borderId="6" xfId="0" applyNumberFormat="1" applyFont="1" applyFill="1" applyBorder="1" applyAlignment="1">
      <alignment horizontal="center"/>
    </xf>
    <xf numFmtId="168" fontId="12" fillId="3" borderId="4" xfId="0" applyNumberFormat="1" applyFont="1" applyFill="1" applyBorder="1" applyAlignment="1">
      <alignment horizontal="center" wrapText="1"/>
    </xf>
    <xf numFmtId="3" fontId="12" fillId="3" borderId="4" xfId="0" applyNumberFormat="1" applyFont="1" applyFill="1" applyBorder="1" applyAlignment="1">
      <alignment horizontal="center" wrapText="1"/>
    </xf>
    <xf numFmtId="3" fontId="12" fillId="3" borderId="39" xfId="0" applyNumberFormat="1" applyFont="1" applyFill="1" applyBorder="1" applyAlignment="1">
      <alignment horizontal="center" wrapText="1"/>
    </xf>
    <xf numFmtId="168" fontId="12" fillId="3" borderId="6" xfId="0" applyNumberFormat="1" applyFont="1" applyFill="1" applyBorder="1" applyAlignment="1">
      <alignment horizontal="center" wrapText="1"/>
    </xf>
    <xf numFmtId="3" fontId="12" fillId="3" borderId="6" xfId="0" applyNumberFormat="1" applyFont="1" applyFill="1" applyBorder="1" applyAlignment="1">
      <alignment horizontal="center" wrapText="1"/>
    </xf>
    <xf numFmtId="3" fontId="12" fillId="3" borderId="15" xfId="0" applyNumberFormat="1" applyFont="1" applyFill="1" applyBorder="1" applyAlignment="1">
      <alignment horizontal="center" wrapText="1"/>
    </xf>
    <xf numFmtId="0" fontId="12" fillId="3" borderId="12" xfId="0" applyFont="1" applyFill="1" applyBorder="1" applyAlignment="1">
      <alignment/>
    </xf>
    <xf numFmtId="3" fontId="1" fillId="3" borderId="6" xfId="0" applyNumberFormat="1" applyFont="1" applyFill="1" applyBorder="1" applyAlignment="1">
      <alignment horizontal="right"/>
    </xf>
    <xf numFmtId="1" fontId="46" fillId="3" borderId="12" xfId="0" applyNumberFormat="1" applyFont="1" applyFill="1" applyBorder="1" applyAlignment="1">
      <alignment horizontal="right"/>
    </xf>
    <xf numFmtId="1" fontId="46" fillId="3" borderId="6" xfId="0" applyNumberFormat="1" applyFont="1" applyFill="1" applyBorder="1" applyAlignment="1">
      <alignment horizontal="right"/>
    </xf>
    <xf numFmtId="1" fontId="46" fillId="3" borderId="15" xfId="0" applyNumberFormat="1" applyFont="1" applyFill="1" applyBorder="1" applyAlignment="1">
      <alignment horizontal="right"/>
    </xf>
    <xf numFmtId="4" fontId="17" fillId="0" borderId="5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1" fontId="1" fillId="2" borderId="39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2" borderId="6" xfId="0" applyNumberFormat="1" applyFont="1" applyFill="1" applyBorder="1" applyAlignment="1">
      <alignment horizontal="right"/>
    </xf>
    <xf numFmtId="1" fontId="1" fillId="2" borderId="15" xfId="0" applyNumberFormat="1" applyFont="1" applyFill="1" applyBorder="1" applyAlignment="1">
      <alignment horizontal="right"/>
    </xf>
    <xf numFmtId="1" fontId="0" fillId="4" borderId="18" xfId="0" applyNumberFormat="1" applyFont="1" applyFill="1" applyBorder="1" applyAlignment="1">
      <alignment horizontal="right"/>
    </xf>
    <xf numFmtId="1" fontId="0" fillId="4" borderId="0" xfId="25" applyNumberFormat="1" applyFont="1" applyFill="1" applyBorder="1" applyAlignment="1">
      <alignment horizontal="right"/>
    </xf>
    <xf numFmtId="1" fontId="0" fillId="4" borderId="0" xfId="25" applyNumberFormat="1" applyFont="1" applyFill="1" applyAlignment="1">
      <alignment horizontal="right"/>
    </xf>
    <xf numFmtId="1" fontId="0" fillId="4" borderId="19" xfId="25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3" fontId="1" fillId="4" borderId="21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1" fontId="1" fillId="4" borderId="1" xfId="25" applyNumberFormat="1" applyFont="1" applyFill="1" applyBorder="1" applyAlignment="1">
      <alignment horizontal="right"/>
    </xf>
    <xf numFmtId="1" fontId="1" fillId="4" borderId="21" xfId="25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41" fillId="0" borderId="0" xfId="0" applyNumberFormat="1" applyFont="1" applyFill="1" applyBorder="1" applyAlignment="1">
      <alignment/>
    </xf>
    <xf numFmtId="0" fontId="41" fillId="9" borderId="0" xfId="0" applyFont="1" applyFill="1" applyBorder="1" applyAlignment="1">
      <alignment/>
    </xf>
    <xf numFmtId="4" fontId="17" fillId="0" borderId="0" xfId="0" applyNumberFormat="1" applyFont="1" applyAlignment="1">
      <alignment horizontal="right"/>
    </xf>
    <xf numFmtId="4" fontId="42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3" fontId="1" fillId="4" borderId="20" xfId="0" applyNumberFormat="1" applyFont="1" applyFill="1" applyBorder="1" applyAlignment="1">
      <alignment horizontal="right"/>
    </xf>
    <xf numFmtId="1" fontId="1" fillId="4" borderId="7" xfId="0" applyNumberFormat="1" applyFont="1" applyFill="1" applyBorder="1" applyAlignment="1">
      <alignment horizontal="right"/>
    </xf>
    <xf numFmtId="1" fontId="1" fillId="4" borderId="20" xfId="25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4" fontId="17" fillId="0" borderId="0" xfId="0" applyNumberFormat="1" applyFont="1" applyFill="1" applyAlignment="1">
      <alignment/>
    </xf>
    <xf numFmtId="167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4" fontId="42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2" fillId="3" borderId="0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 wrapText="1"/>
    </xf>
    <xf numFmtId="1" fontId="12" fillId="3" borderId="15" xfId="0" applyNumberFormat="1" applyFont="1" applyFill="1" applyBorder="1" applyAlignment="1">
      <alignment horizontal="center" wrapText="1"/>
    </xf>
    <xf numFmtId="3" fontId="0" fillId="3" borderId="19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1" fontId="1" fillId="3" borderId="6" xfId="0" applyNumberFormat="1" applyFont="1" applyFill="1" applyBorder="1" applyAlignment="1">
      <alignment horizontal="right"/>
    </xf>
    <xf numFmtId="1" fontId="1" fillId="3" borderId="15" xfId="25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17" fillId="0" borderId="0" xfId="0" applyNumberFormat="1" applyFont="1" applyAlignment="1">
      <alignment/>
    </xf>
    <xf numFmtId="4" fontId="63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64" fillId="0" borderId="0" xfId="0" applyNumberFormat="1" applyFont="1" applyBorder="1" applyAlignment="1">
      <alignment/>
    </xf>
    <xf numFmtId="4" fontId="65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4" fontId="36" fillId="0" borderId="0" xfId="0" applyNumberFormat="1" applyFont="1" applyBorder="1" applyAlignment="1">
      <alignment/>
    </xf>
    <xf numFmtId="9" fontId="27" fillId="2" borderId="1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4" fontId="17" fillId="0" borderId="0" xfId="0" applyNumberFormat="1" applyFont="1" applyFill="1" applyBorder="1" applyAlignment="1">
      <alignment/>
    </xf>
    <xf numFmtId="3" fontId="27" fillId="4" borderId="7" xfId="0" applyNumberFormat="1" applyFont="1" applyFill="1" applyBorder="1" applyAlignment="1">
      <alignment/>
    </xf>
    <xf numFmtId="9" fontId="27" fillId="4" borderId="7" xfId="0" applyNumberFormat="1" applyFont="1" applyFill="1" applyBorder="1" applyAlignment="1">
      <alignment/>
    </xf>
    <xf numFmtId="9" fontId="0" fillId="4" borderId="6" xfId="0" applyNumberFormat="1" applyFont="1" applyFill="1" applyBorder="1" applyAlignment="1">
      <alignment/>
    </xf>
    <xf numFmtId="0" fontId="10" fillId="3" borderId="0" xfId="0" applyFont="1" applyFill="1" applyAlignment="1">
      <alignment/>
    </xf>
    <xf numFmtId="3" fontId="18" fillId="3" borderId="0" xfId="0" applyNumberFormat="1" applyFont="1" applyFill="1" applyAlignment="1">
      <alignment/>
    </xf>
    <xf numFmtId="4" fontId="0" fillId="3" borderId="0" xfId="0" applyNumberFormat="1" applyFont="1" applyFill="1" applyAlignment="1">
      <alignment/>
    </xf>
    <xf numFmtId="0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wrapText="1"/>
    </xf>
    <xf numFmtId="0" fontId="36" fillId="0" borderId="0" xfId="0" applyFont="1" applyAlignment="1">
      <alignment/>
    </xf>
    <xf numFmtId="9" fontId="0" fillId="3" borderId="0" xfId="0" applyNumberFormat="1" applyFill="1" applyAlignment="1">
      <alignment/>
    </xf>
    <xf numFmtId="0" fontId="1" fillId="4" borderId="5" xfId="0" applyFont="1" applyFill="1" applyBorder="1" applyAlignment="1">
      <alignment/>
    </xf>
    <xf numFmtId="3" fontId="1" fillId="4" borderId="5" xfId="0" applyNumberFormat="1" applyFont="1" applyFill="1" applyBorder="1" applyAlignment="1">
      <alignment/>
    </xf>
    <xf numFmtId="9" fontId="36" fillId="4" borderId="5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12" fillId="4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9" fontId="12" fillId="2" borderId="1" xfId="0" applyNumberFormat="1" applyFont="1" applyFill="1" applyBorder="1" applyAlignment="1">
      <alignment/>
    </xf>
    <xf numFmtId="3" fontId="62" fillId="3" borderId="0" xfId="0" applyNumberFormat="1" applyFont="1" applyFill="1" applyAlignment="1">
      <alignment/>
    </xf>
    <xf numFmtId="164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9" fontId="1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25" fillId="2" borderId="7" xfId="0" applyNumberFormat="1" applyFont="1" applyFill="1" applyBorder="1" applyAlignment="1">
      <alignment horizontal="center" wrapText="1"/>
    </xf>
    <xf numFmtId="3" fontId="16" fillId="0" borderId="0" xfId="0" applyNumberFormat="1" applyFont="1" applyAlignment="1">
      <alignment/>
    </xf>
    <xf numFmtId="3" fontId="25" fillId="4" borderId="1" xfId="0" applyNumberFormat="1" applyFont="1" applyFill="1" applyBorder="1" applyAlignment="1">
      <alignment horizontal="center" wrapText="1"/>
    </xf>
    <xf numFmtId="4" fontId="25" fillId="4" borderId="1" xfId="0" applyNumberFormat="1" applyFont="1" applyFill="1" applyBorder="1" applyAlignment="1">
      <alignment horizontal="right"/>
    </xf>
    <xf numFmtId="4" fontId="25" fillId="4" borderId="6" xfId="0" applyNumberFormat="1" applyFont="1" applyFill="1" applyBorder="1" applyAlignment="1">
      <alignment horizontal="right"/>
    </xf>
    <xf numFmtId="1" fontId="8" fillId="2" borderId="4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 wrapText="1" shrinkToFit="1"/>
    </xf>
    <xf numFmtId="3" fontId="12" fillId="2" borderId="7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wrapText="1"/>
    </xf>
    <xf numFmtId="168" fontId="55" fillId="2" borderId="1" xfId="0" applyNumberFormat="1" applyFont="1" applyFill="1" applyBorder="1" applyAlignment="1">
      <alignment horizontal="center" wrapText="1"/>
    </xf>
    <xf numFmtId="168" fontId="0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1" fontId="1" fillId="3" borderId="0" xfId="0" applyNumberFormat="1" applyFont="1" applyFill="1" applyBorder="1" applyAlignment="1">
      <alignment/>
    </xf>
    <xf numFmtId="1" fontId="1" fillId="4" borderId="6" xfId="0" applyNumberFormat="1" applyFont="1" applyFill="1" applyBorder="1" applyAlignment="1">
      <alignment/>
    </xf>
    <xf numFmtId="1" fontId="1" fillId="4" borderId="40" xfId="0" applyNumberFormat="1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/>
    </xf>
    <xf numFmtId="3" fontId="1" fillId="4" borderId="0" xfId="0" applyNumberFormat="1" applyFont="1" applyFill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5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9" fontId="0" fillId="0" borderId="0" xfId="0" applyNumberFormat="1" applyFont="1" applyAlignment="1">
      <alignment/>
    </xf>
    <xf numFmtId="0" fontId="27" fillId="0" borderId="0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164" fontId="25" fillId="4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3" borderId="34" xfId="0" applyFont="1" applyFill="1" applyBorder="1" applyAlignment="1">
      <alignment/>
    </xf>
    <xf numFmtId="0" fontId="27" fillId="3" borderId="35" xfId="0" applyFont="1" applyFill="1" applyBorder="1" applyAlignment="1">
      <alignment/>
    </xf>
    <xf numFmtId="0" fontId="27" fillId="3" borderId="35" xfId="0" applyFont="1" applyFill="1" applyBorder="1" applyAlignment="1">
      <alignment wrapText="1"/>
    </xf>
    <xf numFmtId="3" fontId="27" fillId="3" borderId="35" xfId="0" applyNumberFormat="1" applyFont="1" applyFill="1" applyBorder="1" applyAlignment="1">
      <alignment horizontal="center"/>
    </xf>
    <xf numFmtId="0" fontId="27" fillId="3" borderId="41" xfId="0" applyFont="1" applyFill="1" applyBorder="1" applyAlignment="1">
      <alignment/>
    </xf>
    <xf numFmtId="3" fontId="27" fillId="3" borderId="41" xfId="0" applyNumberFormat="1" applyFont="1" applyFill="1" applyBorder="1" applyAlignment="1">
      <alignment/>
    </xf>
    <xf numFmtId="0" fontId="27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1" fillId="2" borderId="42" xfId="0" applyNumberFormat="1" applyFont="1" applyFill="1" applyBorder="1" applyAlignment="1">
      <alignment horizontal="center" vertical="center" wrapText="1"/>
    </xf>
    <xf numFmtId="3" fontId="0" fillId="4" borderId="5" xfId="0" applyNumberFormat="1" applyFont="1" applyFill="1" applyBorder="1" applyAlignment="1">
      <alignment horizontal="right"/>
    </xf>
    <xf numFmtId="49" fontId="0" fillId="4" borderId="5" xfId="0" applyNumberFormat="1" applyFont="1" applyFill="1" applyBorder="1" applyAlignment="1">
      <alignment horizontal="right"/>
    </xf>
    <xf numFmtId="3" fontId="0" fillId="4" borderId="4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" fillId="2" borderId="44" xfId="0" applyNumberFormat="1" applyFont="1" applyFill="1" applyBorder="1" applyAlignment="1">
      <alignment/>
    </xf>
    <xf numFmtId="0" fontId="27" fillId="4" borderId="45" xfId="0" applyFont="1" applyFill="1" applyBorder="1" applyAlignment="1">
      <alignment/>
    </xf>
    <xf numFmtId="10" fontId="27" fillId="4" borderId="46" xfId="0" applyNumberFormat="1" applyFont="1" applyFill="1" applyBorder="1" applyAlignment="1">
      <alignment/>
    </xf>
    <xf numFmtId="9" fontId="36" fillId="4" borderId="46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9" fontId="36" fillId="4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9" fontId="36" fillId="4" borderId="6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2" borderId="47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0" fontId="27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/>
    </xf>
    <xf numFmtId="0" fontId="25" fillId="2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4" borderId="7" xfId="0" applyFill="1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3" fontId="0" fillId="0" borderId="48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0" fillId="4" borderId="0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/>
    </xf>
    <xf numFmtId="9" fontId="0" fillId="3" borderId="0" xfId="0" applyNumberFormat="1" applyFont="1" applyFill="1" applyAlignment="1">
      <alignment horizontal="right"/>
    </xf>
    <xf numFmtId="164" fontId="0" fillId="7" borderId="0" xfId="0" applyNumberFormat="1" applyFont="1" applyFill="1" applyAlignment="1">
      <alignment/>
    </xf>
    <xf numFmtId="0" fontId="0" fillId="5" borderId="0" xfId="0" applyNumberFormat="1" applyFont="1" applyFill="1" applyBorder="1" applyAlignment="1">
      <alignment horizontal="right" vertical="center"/>
    </xf>
    <xf numFmtId="3" fontId="0" fillId="7" borderId="0" xfId="0" applyNumberFormat="1" applyFont="1" applyFill="1" applyBorder="1" applyAlignment="1">
      <alignment horizontal="right" vertical="center"/>
    </xf>
    <xf numFmtId="0" fontId="0" fillId="4" borderId="0" xfId="0" applyNumberFormat="1" applyFont="1" applyFill="1" applyBorder="1" applyAlignment="1">
      <alignment horizontal="right" vertical="center"/>
    </xf>
    <xf numFmtId="3" fontId="0" fillId="8" borderId="0" xfId="0" applyNumberFormat="1" applyFont="1" applyFill="1" applyBorder="1" applyAlignment="1">
      <alignment horizontal="right" vertical="center"/>
    </xf>
    <xf numFmtId="0" fontId="0" fillId="5" borderId="6" xfId="0" applyNumberFormat="1" applyFont="1" applyFill="1" applyBorder="1" applyAlignment="1">
      <alignment horizontal="right" vertical="center"/>
    </xf>
    <xf numFmtId="3" fontId="0" fillId="7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1" fillId="6" borderId="27" xfId="0" applyFont="1" applyFill="1" applyBorder="1" applyAlignment="1">
      <alignment/>
    </xf>
    <xf numFmtId="0" fontId="1" fillId="6" borderId="27" xfId="0" applyFont="1" applyFill="1" applyBorder="1" applyAlignment="1">
      <alignment horizontal="center"/>
    </xf>
    <xf numFmtId="0" fontId="0" fillId="7" borderId="27" xfId="0" applyFont="1" applyFill="1" applyBorder="1" applyAlignment="1">
      <alignment/>
    </xf>
    <xf numFmtId="1" fontId="0" fillId="7" borderId="27" xfId="0" applyNumberFormat="1" applyFont="1" applyFill="1" applyBorder="1" applyAlignment="1">
      <alignment/>
    </xf>
    <xf numFmtId="1" fontId="0" fillId="7" borderId="27" xfId="0" applyNumberFormat="1" applyFont="1" applyFill="1" applyBorder="1" applyAlignment="1">
      <alignment horizontal="right"/>
    </xf>
    <xf numFmtId="0" fontId="1" fillId="8" borderId="27" xfId="0" applyFont="1" applyFill="1" applyBorder="1" applyAlignment="1">
      <alignment/>
    </xf>
    <xf numFmtId="168" fontId="1" fillId="8" borderId="27" xfId="0" applyNumberFormat="1" applyFont="1" applyFill="1" applyBorder="1" applyAlignment="1">
      <alignment/>
    </xf>
    <xf numFmtId="1" fontId="0" fillId="7" borderId="27" xfId="0" applyNumberFormat="1" applyFont="1" applyFill="1" applyBorder="1" applyAlignment="1">
      <alignment/>
    </xf>
    <xf numFmtId="0" fontId="1" fillId="4" borderId="27" xfId="0" applyFont="1" applyFill="1" applyBorder="1" applyAlignment="1">
      <alignment/>
    </xf>
    <xf numFmtId="168" fontId="1" fillId="4" borderId="14" xfId="0" applyNumberFormat="1" applyFont="1" applyFill="1" applyBorder="1" applyAlignment="1">
      <alignment horizontal="right"/>
    </xf>
    <xf numFmtId="168" fontId="1" fillId="4" borderId="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36" fillId="4" borderId="7" xfId="0" applyNumberFormat="1" applyFont="1" applyFill="1" applyBorder="1" applyAlignment="1">
      <alignment/>
    </xf>
    <xf numFmtId="9" fontId="1" fillId="4" borderId="7" xfId="0" applyNumberFormat="1" applyFont="1" applyFill="1" applyBorder="1" applyAlignment="1">
      <alignment/>
    </xf>
    <xf numFmtId="164" fontId="0" fillId="3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7" fontId="1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3" fontId="13" fillId="2" borderId="1" xfId="0" applyNumberFormat="1" applyFont="1" applyFill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9" fontId="17" fillId="5" borderId="0" xfId="0" applyNumberFormat="1" applyFont="1" applyFill="1" applyAlignment="1">
      <alignment/>
    </xf>
    <xf numFmtId="0" fontId="1" fillId="2" borderId="12" xfId="0" applyFont="1" applyFill="1" applyBorder="1" applyAlignment="1">
      <alignment/>
    </xf>
    <xf numFmtId="167" fontId="2" fillId="0" borderId="0" xfId="0" applyNumberFormat="1" applyFont="1" applyAlignment="1">
      <alignment/>
    </xf>
    <xf numFmtId="167" fontId="5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/>
    </xf>
    <xf numFmtId="205" fontId="17" fillId="0" borderId="0" xfId="21" applyNumberFormat="1" applyFont="1" applyBorder="1" applyAlignment="1" applyProtection="1">
      <alignment horizontal="center" wrapText="1"/>
      <protection/>
    </xf>
    <xf numFmtId="0" fontId="17" fillId="0" borderId="0" xfId="21">
      <alignment/>
      <protection/>
    </xf>
    <xf numFmtId="205" fontId="1" fillId="0" borderId="0" xfId="21" applyNumberFormat="1" applyFont="1" applyBorder="1" applyAlignment="1" applyProtection="1">
      <alignment horizontal="center" wrapText="1"/>
      <protection/>
    </xf>
    <xf numFmtId="0" fontId="0" fillId="0" borderId="0" xfId="21" applyFont="1">
      <alignment/>
      <protection/>
    </xf>
    <xf numFmtId="205" fontId="0" fillId="0" borderId="0" xfId="21" applyNumberFormat="1" applyFont="1" applyBorder="1" applyAlignment="1" applyProtection="1">
      <alignment horizontal="center" wrapText="1"/>
      <protection/>
    </xf>
    <xf numFmtId="205" fontId="1" fillId="3" borderId="13" xfId="21" applyNumberFormat="1" applyFont="1" applyFill="1" applyBorder="1" applyAlignment="1" applyProtection="1">
      <alignment horizontal="center" wrapText="1"/>
      <protection/>
    </xf>
    <xf numFmtId="0" fontId="1" fillId="3" borderId="1" xfId="21" applyFont="1" applyFill="1" applyBorder="1" applyAlignment="1">
      <alignment horizontal="center"/>
      <protection/>
    </xf>
    <xf numFmtId="49" fontId="25" fillId="3" borderId="21" xfId="21" applyNumberFormat="1" applyFont="1" applyFill="1" applyBorder="1" applyAlignment="1">
      <alignment horizontal="center"/>
      <protection/>
    </xf>
    <xf numFmtId="0" fontId="36" fillId="0" borderId="0" xfId="21" applyFont="1" applyFill="1" applyAlignment="1">
      <alignment horizontal="center"/>
      <protection/>
    </xf>
    <xf numFmtId="0" fontId="1" fillId="2" borderId="12" xfId="21" applyFont="1" applyFill="1" applyBorder="1">
      <alignment/>
      <protection/>
    </xf>
    <xf numFmtId="0" fontId="1" fillId="2" borderId="6" xfId="21" applyFont="1" applyFill="1" applyBorder="1">
      <alignment/>
      <protection/>
    </xf>
    <xf numFmtId="0" fontId="1" fillId="2" borderId="6" xfId="21" applyFont="1" applyFill="1" applyBorder="1" applyAlignment="1">
      <alignment horizontal="center"/>
      <protection/>
    </xf>
    <xf numFmtId="0" fontId="1" fillId="2" borderId="15" xfId="21" applyFont="1" applyFill="1" applyBorder="1" applyAlignment="1">
      <alignment horizontal="center"/>
      <protection/>
    </xf>
    <xf numFmtId="0" fontId="17" fillId="0" borderId="0" xfId="21" applyFont="1">
      <alignment/>
      <protection/>
    </xf>
    <xf numFmtId="205" fontId="0" fillId="3" borderId="50" xfId="21" applyNumberFormat="1" applyFont="1" applyFill="1" applyBorder="1" applyAlignment="1" applyProtection="1">
      <alignment horizontal="left"/>
      <protection/>
    </xf>
    <xf numFmtId="205" fontId="0" fillId="3" borderId="34" xfId="21" applyNumberFormat="1" applyFont="1" applyFill="1" applyBorder="1" applyProtection="1">
      <alignment/>
      <protection/>
    </xf>
    <xf numFmtId="205" fontId="0" fillId="3" borderId="34" xfId="21" applyNumberFormat="1" applyFont="1" applyFill="1" applyBorder="1" applyAlignment="1" applyProtection="1">
      <alignment horizontal="right"/>
      <protection/>
    </xf>
    <xf numFmtId="3" fontId="0" fillId="3" borderId="34" xfId="25" applyNumberFormat="1" applyFont="1" applyFill="1" applyBorder="1" applyAlignment="1">
      <alignment horizontal="right"/>
    </xf>
    <xf numFmtId="3" fontId="0" fillId="3" borderId="34" xfId="21" applyNumberFormat="1" applyFont="1" applyFill="1" applyBorder="1" applyAlignment="1">
      <alignment horizontal="right"/>
      <protection/>
    </xf>
    <xf numFmtId="9" fontId="0" fillId="3" borderId="51" xfId="25" applyNumberFormat="1" applyFont="1" applyFill="1" applyBorder="1" applyAlignment="1">
      <alignment horizontal="right"/>
    </xf>
    <xf numFmtId="3" fontId="17" fillId="0" borderId="0" xfId="21" applyNumberFormat="1" applyFont="1">
      <alignment/>
      <protection/>
    </xf>
    <xf numFmtId="205" fontId="0" fillId="3" borderId="52" xfId="21" applyNumberFormat="1" applyFont="1" applyFill="1" applyBorder="1" applyAlignment="1" applyProtection="1">
      <alignment horizontal="left"/>
      <protection/>
    </xf>
    <xf numFmtId="205" fontId="0" fillId="3" borderId="35" xfId="21" applyNumberFormat="1" applyFont="1" applyFill="1" applyBorder="1" applyProtection="1">
      <alignment/>
      <protection/>
    </xf>
    <xf numFmtId="205" fontId="0" fillId="3" borderId="35" xfId="21" applyNumberFormat="1" applyFont="1" applyFill="1" applyBorder="1" applyAlignment="1" applyProtection="1">
      <alignment horizontal="right"/>
      <protection/>
    </xf>
    <xf numFmtId="3" fontId="0" fillId="3" borderId="35" xfId="25" applyNumberFormat="1" applyFont="1" applyFill="1" applyBorder="1" applyAlignment="1">
      <alignment horizontal="right"/>
    </xf>
    <xf numFmtId="3" fontId="0" fillId="3" borderId="35" xfId="21" applyNumberFormat="1" applyFont="1" applyFill="1" applyBorder="1" applyAlignment="1">
      <alignment horizontal="right"/>
      <protection/>
    </xf>
    <xf numFmtId="9" fontId="0" fillId="3" borderId="53" xfId="25" applyNumberFormat="1" applyFont="1" applyFill="1" applyBorder="1" applyAlignment="1">
      <alignment horizontal="right"/>
    </xf>
    <xf numFmtId="205" fontId="0" fillId="3" borderId="35" xfId="21" applyNumberFormat="1" applyFont="1" applyFill="1" applyBorder="1" applyAlignment="1" applyProtection="1">
      <alignment horizontal="center"/>
      <protection/>
    </xf>
    <xf numFmtId="206" fontId="0" fillId="3" borderId="35" xfId="21" applyNumberFormat="1" applyFont="1" applyFill="1" applyBorder="1" applyAlignment="1" applyProtection="1">
      <alignment horizontal="right"/>
      <protection/>
    </xf>
    <xf numFmtId="0" fontId="0" fillId="3" borderId="35" xfId="21" applyFont="1" applyFill="1" applyBorder="1" applyAlignment="1">
      <alignment horizontal="right"/>
      <protection/>
    </xf>
    <xf numFmtId="205" fontId="0" fillId="3" borderId="0" xfId="21" applyNumberFormat="1" applyFont="1" applyFill="1" applyBorder="1" applyProtection="1">
      <alignment/>
      <protection/>
    </xf>
    <xf numFmtId="205" fontId="0" fillId="3" borderId="0" xfId="21" applyNumberFormat="1" applyFont="1" applyFill="1" applyBorder="1" applyAlignment="1" applyProtection="1">
      <alignment horizontal="right"/>
      <protection/>
    </xf>
    <xf numFmtId="0" fontId="68" fillId="3" borderId="0" xfId="21" applyFont="1" applyFill="1" applyBorder="1">
      <alignment/>
      <protection/>
    </xf>
    <xf numFmtId="0" fontId="68" fillId="0" borderId="0" xfId="21" applyFont="1" applyBorder="1">
      <alignment/>
      <protection/>
    </xf>
    <xf numFmtId="0" fontId="0" fillId="3" borderId="35" xfId="21" applyFont="1" applyFill="1" applyBorder="1">
      <alignment/>
      <protection/>
    </xf>
    <xf numFmtId="3" fontId="0" fillId="3" borderId="41" xfId="21" applyNumberFormat="1" applyFont="1" applyFill="1" applyBorder="1" applyAlignment="1">
      <alignment horizontal="right"/>
      <protection/>
    </xf>
    <xf numFmtId="9" fontId="0" fillId="3" borderId="54" xfId="25" applyNumberFormat="1" applyFont="1" applyFill="1" applyBorder="1" applyAlignment="1">
      <alignment horizontal="right"/>
    </xf>
    <xf numFmtId="0" fontId="1" fillId="2" borderId="13" xfId="21" applyFont="1" applyFill="1" applyBorder="1">
      <alignment/>
      <protection/>
    </xf>
    <xf numFmtId="0" fontId="1" fillId="2" borderId="1" xfId="21" applyFont="1" applyFill="1" applyBorder="1">
      <alignment/>
      <protection/>
    </xf>
    <xf numFmtId="0" fontId="1" fillId="2" borderId="1" xfId="21" applyFont="1" applyFill="1" applyBorder="1" applyAlignment="1">
      <alignment horizontal="center"/>
      <protection/>
    </xf>
    <xf numFmtId="9" fontId="1" fillId="2" borderId="21" xfId="21" applyNumberFormat="1" applyFont="1" applyFill="1" applyBorder="1" applyAlignment="1">
      <alignment horizontal="center"/>
      <protection/>
    </xf>
    <xf numFmtId="0" fontId="17" fillId="3" borderId="0" xfId="21" applyFont="1" applyFill="1" applyBorder="1">
      <alignment/>
      <protection/>
    </xf>
    <xf numFmtId="3" fontId="17" fillId="3" borderId="0" xfId="21" applyNumberFormat="1" applyFont="1" applyFill="1" applyBorder="1">
      <alignment/>
      <protection/>
    </xf>
    <xf numFmtId="3" fontId="27" fillId="3" borderId="35" xfId="21" applyNumberFormat="1" applyFont="1" applyFill="1" applyBorder="1" applyAlignment="1">
      <alignment horizontal="right"/>
      <protection/>
    </xf>
    <xf numFmtId="0" fontId="17" fillId="3" borderId="0" xfId="21" applyFill="1" applyBorder="1">
      <alignment/>
      <protection/>
    </xf>
    <xf numFmtId="3" fontId="17" fillId="3" borderId="0" xfId="21" applyNumberFormat="1" applyFill="1" applyBorder="1">
      <alignment/>
      <protection/>
    </xf>
    <xf numFmtId="4" fontId="27" fillId="3" borderId="35" xfId="21" applyNumberFormat="1" applyFont="1" applyFill="1" applyBorder="1" applyAlignment="1" applyProtection="1">
      <alignment horizontal="right"/>
      <protection/>
    </xf>
    <xf numFmtId="3" fontId="27" fillId="3" borderId="41" xfId="21" applyNumberFormat="1" applyFont="1" applyFill="1" applyBorder="1" applyAlignment="1">
      <alignment horizontal="right"/>
      <protection/>
    </xf>
    <xf numFmtId="0" fontId="0" fillId="3" borderId="0" xfId="21" applyFont="1" applyFill="1" applyBorder="1">
      <alignment/>
      <protection/>
    </xf>
    <xf numFmtId="205" fontId="0" fillId="3" borderId="55" xfId="21" applyNumberFormat="1" applyFont="1" applyFill="1" applyBorder="1" applyAlignment="1" applyProtection="1">
      <alignment horizontal="left"/>
      <protection/>
    </xf>
    <xf numFmtId="0" fontId="17" fillId="3" borderId="6" xfId="21" applyFill="1" applyBorder="1">
      <alignment/>
      <protection/>
    </xf>
    <xf numFmtId="3" fontId="17" fillId="3" borderId="6" xfId="21" applyNumberFormat="1" applyFill="1" applyBorder="1">
      <alignment/>
      <protection/>
    </xf>
    <xf numFmtId="0" fontId="0" fillId="3" borderId="6" xfId="21" applyFont="1" applyFill="1" applyBorder="1">
      <alignment/>
      <protection/>
    </xf>
    <xf numFmtId="9" fontId="0" fillId="3" borderId="56" xfId="25" applyNumberFormat="1" applyFont="1" applyFill="1" applyBorder="1" applyAlignment="1">
      <alignment horizontal="right"/>
    </xf>
    <xf numFmtId="205" fontId="0" fillId="0" borderId="0" xfId="21" applyNumberFormat="1" applyFont="1" applyFill="1" applyBorder="1" applyAlignment="1" applyProtection="1">
      <alignment horizontal="left"/>
      <protection/>
    </xf>
    <xf numFmtId="3" fontId="17" fillId="0" borderId="0" xfId="21" applyNumberFormat="1">
      <alignment/>
      <protection/>
    </xf>
    <xf numFmtId="205" fontId="32" fillId="0" borderId="0" xfId="21" applyNumberFormat="1" applyFont="1" applyFill="1" applyBorder="1" applyAlignment="1" applyProtection="1">
      <alignment horizontal="left"/>
      <protection/>
    </xf>
    <xf numFmtId="0" fontId="9" fillId="0" borderId="0" xfId="21" applyFont="1" applyBorder="1" applyAlignment="1">
      <alignment horizontal="left"/>
      <protection/>
    </xf>
    <xf numFmtId="0" fontId="9" fillId="0" borderId="0" xfId="21" applyFont="1">
      <alignment/>
      <protection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0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12" fillId="2" borderId="3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/>
    </xf>
    <xf numFmtId="4" fontId="12" fillId="2" borderId="6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0" fontId="5" fillId="0" borderId="0" xfId="15" applyFont="1" applyAlignment="1" quotePrefix="1">
      <alignment/>
    </xf>
    <xf numFmtId="0" fontId="25" fillId="2" borderId="24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0" fillId="0" borderId="0" xfId="0" applyFont="1" applyAlignment="1">
      <alignment/>
    </xf>
    <xf numFmtId="0" fontId="5" fillId="0" borderId="0" xfId="15" applyFont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167" fontId="0" fillId="0" borderId="46" xfId="0" applyNumberFormat="1" applyFont="1" applyFill="1" applyBorder="1" applyAlignment="1">
      <alignment wrapText="1"/>
    </xf>
    <xf numFmtId="0" fontId="0" fillId="0" borderId="46" xfId="0" applyFont="1" applyBorder="1" applyAlignment="1">
      <alignment/>
    </xf>
    <xf numFmtId="0" fontId="1" fillId="2" borderId="3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2" borderId="57" xfId="22" applyFont="1" applyFill="1" applyBorder="1">
      <alignment/>
      <protection/>
    </xf>
    <xf numFmtId="0" fontId="0" fillId="2" borderId="58" xfId="22" applyFont="1" applyFill="1" applyBorder="1">
      <alignment/>
      <protection/>
    </xf>
    <xf numFmtId="0" fontId="1" fillId="2" borderId="59" xfId="22" applyFont="1" applyFill="1" applyBorder="1" applyAlignment="1">
      <alignment horizontal="center"/>
      <protection/>
    </xf>
    <xf numFmtId="0" fontId="1" fillId="2" borderId="60" xfId="22" applyFont="1" applyFill="1" applyBorder="1" applyAlignment="1">
      <alignment horizontal="center"/>
      <protection/>
    </xf>
    <xf numFmtId="0" fontId="1" fillId="2" borderId="61" xfId="22" applyFont="1" applyFill="1" applyBorder="1" applyAlignment="1">
      <alignment horizontal="center"/>
      <protection/>
    </xf>
    <xf numFmtId="0" fontId="1" fillId="2" borderId="5" xfId="0" applyFont="1" applyFill="1" applyBorder="1" applyAlignment="1">
      <alignment horizontal="center"/>
    </xf>
    <xf numFmtId="0" fontId="0" fillId="0" borderId="0" xfId="23" applyFont="1" applyAlignment="1">
      <alignment horizontal="center"/>
      <protection/>
    </xf>
    <xf numFmtId="0" fontId="25" fillId="2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205" fontId="17" fillId="0" borderId="0" xfId="21" applyNumberFormat="1" applyFont="1" applyBorder="1" applyAlignment="1" applyProtection="1">
      <alignment horizontal="center" wrapText="1"/>
      <protection/>
    </xf>
    <xf numFmtId="0" fontId="1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7" fillId="0" borderId="0" xfId="0" applyFont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GASTO real  SNS.O-2007" xfId="21"/>
    <cellStyle name="Normal_Prestación farmacéutica Dispensada en farmacias 2005-2006" xfId="22"/>
    <cellStyle name="Normal_Serie 1991-2007 Gasto real y liquidado Dto.Salud" xfId="23"/>
    <cellStyle name="Normal_Serie 1995-2007 por cap.ec.Dto.Salud y gasto 2005 real y li.por centros y cap.ec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comments" Target="../comments6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B110"/>
  <sheetViews>
    <sheetView tabSelected="1" workbookViewId="0" topLeftCell="A1">
      <selection activeCell="A1" sqref="A1"/>
    </sheetView>
  </sheetViews>
  <sheetFormatPr defaultColWidth="12" defaultRowHeight="12.75"/>
  <cols>
    <col min="1" max="1" width="12.66015625" style="0" customWidth="1"/>
  </cols>
  <sheetData>
    <row r="2" ht="12.75">
      <c r="A2" s="395" t="s">
        <v>1061</v>
      </c>
    </row>
    <row r="3" ht="12.75">
      <c r="A3" s="1000" t="s">
        <v>1146</v>
      </c>
    </row>
    <row r="4" ht="12.75">
      <c r="A4" s="1009"/>
    </row>
    <row r="5" spans="1:2" ht="12.75">
      <c r="A5" s="1010" t="s">
        <v>591</v>
      </c>
      <c r="B5" t="s">
        <v>723</v>
      </c>
    </row>
    <row r="6" spans="1:2" ht="12.75">
      <c r="A6" s="1010" t="s">
        <v>592</v>
      </c>
      <c r="B6" t="s">
        <v>593</v>
      </c>
    </row>
    <row r="7" spans="1:2" ht="12.75">
      <c r="A7" s="1010" t="s">
        <v>594</v>
      </c>
      <c r="B7" t="s">
        <v>595</v>
      </c>
    </row>
    <row r="8" spans="1:2" ht="12.75">
      <c r="A8" s="1010" t="s">
        <v>724</v>
      </c>
      <c r="B8" t="s">
        <v>725</v>
      </c>
    </row>
    <row r="9" spans="1:2" ht="12.75">
      <c r="A9" s="1010" t="s">
        <v>726</v>
      </c>
      <c r="B9" t="s">
        <v>596</v>
      </c>
    </row>
    <row r="10" spans="1:2" ht="12.75">
      <c r="A10" s="1010" t="s">
        <v>727</v>
      </c>
      <c r="B10" t="s">
        <v>597</v>
      </c>
    </row>
    <row r="11" spans="1:2" ht="12.75">
      <c r="A11" s="1010" t="s">
        <v>728</v>
      </c>
      <c r="B11" t="s">
        <v>598</v>
      </c>
    </row>
    <row r="12" spans="1:2" ht="12.75">
      <c r="A12" s="1010" t="s">
        <v>729</v>
      </c>
      <c r="B12" t="s">
        <v>599</v>
      </c>
    </row>
    <row r="13" spans="1:2" ht="12.75">
      <c r="A13" s="1010" t="s">
        <v>730</v>
      </c>
      <c r="B13" t="s">
        <v>600</v>
      </c>
    </row>
    <row r="14" spans="1:2" ht="12.75">
      <c r="A14" s="1010" t="s">
        <v>731</v>
      </c>
      <c r="B14" t="s">
        <v>601</v>
      </c>
    </row>
    <row r="15" spans="1:2" ht="12.75">
      <c r="A15" s="1010" t="s">
        <v>732</v>
      </c>
      <c r="B15" t="s">
        <v>602</v>
      </c>
    </row>
    <row r="16" spans="1:2" ht="12.75">
      <c r="A16" s="1010" t="s">
        <v>603</v>
      </c>
      <c r="B16" t="s">
        <v>604</v>
      </c>
    </row>
    <row r="17" spans="1:2" ht="12.75">
      <c r="A17" s="1010" t="s">
        <v>733</v>
      </c>
      <c r="B17" t="s">
        <v>803</v>
      </c>
    </row>
    <row r="18" spans="1:2" ht="12.75">
      <c r="A18" s="1010" t="s">
        <v>605</v>
      </c>
      <c r="B18" t="s">
        <v>606</v>
      </c>
    </row>
    <row r="19" spans="1:2" ht="12.75">
      <c r="A19" s="1010" t="s">
        <v>734</v>
      </c>
      <c r="B19" t="s">
        <v>607</v>
      </c>
    </row>
    <row r="20" spans="1:2" ht="12.75">
      <c r="A20" s="1010" t="s">
        <v>735</v>
      </c>
      <c r="B20" t="s">
        <v>608</v>
      </c>
    </row>
    <row r="21" spans="1:2" ht="12.75">
      <c r="A21" s="1010" t="s">
        <v>736</v>
      </c>
      <c r="B21" t="s">
        <v>609</v>
      </c>
    </row>
    <row r="22" spans="1:2" ht="12.75">
      <c r="A22" s="1010" t="s">
        <v>737</v>
      </c>
      <c r="B22" t="s">
        <v>611</v>
      </c>
    </row>
    <row r="23" spans="1:2" ht="12.75">
      <c r="A23" s="1010" t="s">
        <v>738</v>
      </c>
      <c r="B23" t="s">
        <v>612</v>
      </c>
    </row>
    <row r="24" spans="1:2" ht="12.75">
      <c r="A24" s="1010" t="s">
        <v>613</v>
      </c>
      <c r="B24" t="s">
        <v>614</v>
      </c>
    </row>
    <row r="25" spans="1:2" ht="12.75">
      <c r="A25" s="1010" t="s">
        <v>739</v>
      </c>
      <c r="B25" t="s">
        <v>615</v>
      </c>
    </row>
    <row r="26" spans="1:2" ht="12.75">
      <c r="A26" s="1010" t="s">
        <v>616</v>
      </c>
      <c r="B26" t="s">
        <v>617</v>
      </c>
    </row>
    <row r="27" spans="1:2" ht="12.75">
      <c r="A27" s="1010" t="s">
        <v>618</v>
      </c>
      <c r="B27" t="s">
        <v>619</v>
      </c>
    </row>
    <row r="28" spans="1:2" ht="12.75">
      <c r="A28" s="1010" t="s">
        <v>740</v>
      </c>
      <c r="B28" t="s">
        <v>620</v>
      </c>
    </row>
    <row r="29" spans="1:2" ht="12.75">
      <c r="A29" s="1010" t="s">
        <v>621</v>
      </c>
      <c r="B29" t="s">
        <v>622</v>
      </c>
    </row>
    <row r="30" spans="1:2" ht="12.75">
      <c r="A30" s="1010" t="s">
        <v>623</v>
      </c>
      <c r="B30" t="s">
        <v>624</v>
      </c>
    </row>
    <row r="31" spans="1:2" ht="12.75">
      <c r="A31" s="1010" t="s">
        <v>625</v>
      </c>
      <c r="B31" t="s">
        <v>741</v>
      </c>
    </row>
    <row r="32" spans="1:2" ht="12.75">
      <c r="A32" s="1010" t="s">
        <v>742</v>
      </c>
      <c r="B32" t="s">
        <v>626</v>
      </c>
    </row>
    <row r="33" spans="1:2" ht="12.75">
      <c r="A33" s="1010" t="s">
        <v>627</v>
      </c>
      <c r="B33" t="s">
        <v>628</v>
      </c>
    </row>
    <row r="34" spans="1:2" ht="12.75">
      <c r="A34" s="1010" t="s">
        <v>629</v>
      </c>
      <c r="B34" t="s">
        <v>630</v>
      </c>
    </row>
    <row r="35" spans="1:2" ht="12.75">
      <c r="A35" s="1010" t="s">
        <v>631</v>
      </c>
      <c r="B35" t="s">
        <v>632</v>
      </c>
    </row>
    <row r="36" spans="1:2" ht="12.75">
      <c r="A36" s="1010" t="s">
        <v>633</v>
      </c>
      <c r="B36" t="s">
        <v>743</v>
      </c>
    </row>
    <row r="37" spans="1:2" ht="12.75">
      <c r="A37" s="1010" t="s">
        <v>744</v>
      </c>
      <c r="B37" t="s">
        <v>634</v>
      </c>
    </row>
    <row r="38" spans="1:2" ht="12.75">
      <c r="A38" s="1010" t="s">
        <v>635</v>
      </c>
      <c r="B38" t="s">
        <v>745</v>
      </c>
    </row>
    <row r="39" spans="1:2" ht="12.75">
      <c r="A39" s="1010" t="s">
        <v>636</v>
      </c>
      <c r="B39" t="s">
        <v>637</v>
      </c>
    </row>
    <row r="40" spans="1:2" ht="12.75">
      <c r="A40" s="1010" t="s">
        <v>638</v>
      </c>
      <c r="B40" t="s">
        <v>639</v>
      </c>
    </row>
    <row r="41" spans="1:2" ht="12.75">
      <c r="A41" s="1010" t="s">
        <v>746</v>
      </c>
      <c r="B41" t="s">
        <v>640</v>
      </c>
    </row>
    <row r="42" spans="1:2" ht="12.75">
      <c r="A42" s="1010" t="s">
        <v>641</v>
      </c>
      <c r="B42" t="s">
        <v>642</v>
      </c>
    </row>
    <row r="43" spans="1:2" ht="12.75">
      <c r="A43" s="1010" t="s">
        <v>747</v>
      </c>
      <c r="B43" t="s">
        <v>643</v>
      </c>
    </row>
    <row r="44" spans="1:2" ht="12.75">
      <c r="A44" s="1010" t="s">
        <v>748</v>
      </c>
      <c r="B44" t="s">
        <v>644</v>
      </c>
    </row>
    <row r="45" spans="1:2" ht="12.75">
      <c r="A45" s="1010" t="s">
        <v>749</v>
      </c>
      <c r="B45" t="s">
        <v>645</v>
      </c>
    </row>
    <row r="46" spans="1:2" ht="12.75">
      <c r="A46" s="1010" t="s">
        <v>750</v>
      </c>
      <c r="B46" t="s">
        <v>646</v>
      </c>
    </row>
    <row r="47" spans="1:2" ht="12.75">
      <c r="A47" s="1010" t="s">
        <v>751</v>
      </c>
      <c r="B47" t="s">
        <v>647</v>
      </c>
    </row>
    <row r="48" spans="1:2" ht="12.75">
      <c r="A48" s="1010" t="s">
        <v>752</v>
      </c>
      <c r="B48" t="s">
        <v>648</v>
      </c>
    </row>
    <row r="49" spans="1:2" ht="12.75">
      <c r="A49" s="1010" t="s">
        <v>753</v>
      </c>
      <c r="B49" t="s">
        <v>649</v>
      </c>
    </row>
    <row r="50" spans="1:2" ht="12.75">
      <c r="A50" s="1010" t="s">
        <v>650</v>
      </c>
      <c r="B50" t="s">
        <v>651</v>
      </c>
    </row>
    <row r="51" spans="1:2" ht="12.75">
      <c r="A51" s="1010" t="s">
        <v>754</v>
      </c>
      <c r="B51" t="s">
        <v>652</v>
      </c>
    </row>
    <row r="52" spans="1:2" ht="12.75">
      <c r="A52" s="1010" t="s">
        <v>755</v>
      </c>
      <c r="B52" t="s">
        <v>653</v>
      </c>
    </row>
    <row r="53" spans="1:2" ht="12.75">
      <c r="A53" s="1010" t="s">
        <v>654</v>
      </c>
      <c r="B53" t="s">
        <v>655</v>
      </c>
    </row>
    <row r="54" spans="1:2" ht="12.75">
      <c r="A54" s="1010" t="s">
        <v>756</v>
      </c>
      <c r="B54" t="s">
        <v>656</v>
      </c>
    </row>
    <row r="55" spans="1:2" ht="12.75">
      <c r="A55" s="1010" t="s">
        <v>657</v>
      </c>
      <c r="B55" t="s">
        <v>658</v>
      </c>
    </row>
    <row r="56" spans="1:2" ht="12.75">
      <c r="A56" s="1010" t="s">
        <v>757</v>
      </c>
      <c r="B56" t="s">
        <v>659</v>
      </c>
    </row>
    <row r="57" spans="1:2" ht="12.75">
      <c r="A57" s="1010" t="s">
        <v>758</v>
      </c>
      <c r="B57" t="s">
        <v>660</v>
      </c>
    </row>
    <row r="58" spans="1:2" ht="12.75">
      <c r="A58" s="1010" t="s">
        <v>759</v>
      </c>
      <c r="B58" t="s">
        <v>661</v>
      </c>
    </row>
    <row r="59" spans="1:2" ht="12.75">
      <c r="A59" s="1010" t="s">
        <v>760</v>
      </c>
      <c r="B59" t="s">
        <v>662</v>
      </c>
    </row>
    <row r="60" spans="1:2" ht="12.75">
      <c r="A60" s="1010" t="s">
        <v>761</v>
      </c>
      <c r="B60" t="s">
        <v>663</v>
      </c>
    </row>
    <row r="61" spans="1:2" ht="12.75">
      <c r="A61" s="1010" t="s">
        <v>762</v>
      </c>
      <c r="B61" t="s">
        <v>664</v>
      </c>
    </row>
    <row r="62" spans="1:2" ht="12.75">
      <c r="A62" s="1010" t="s">
        <v>763</v>
      </c>
      <c r="B62" t="s">
        <v>665</v>
      </c>
    </row>
    <row r="63" spans="1:2" ht="12.75">
      <c r="A63" s="1010" t="s">
        <v>764</v>
      </c>
      <c r="B63" t="s">
        <v>666</v>
      </c>
    </row>
    <row r="64" spans="1:2" ht="12.75">
      <c r="A64" s="1010" t="s">
        <v>765</v>
      </c>
      <c r="B64" t="s">
        <v>667</v>
      </c>
    </row>
    <row r="65" spans="1:2" ht="12.75">
      <c r="A65" s="1010" t="s">
        <v>766</v>
      </c>
      <c r="B65" t="s">
        <v>668</v>
      </c>
    </row>
    <row r="66" spans="1:2" ht="12.75">
      <c r="A66" s="1010" t="s">
        <v>767</v>
      </c>
      <c r="B66" t="s">
        <v>669</v>
      </c>
    </row>
    <row r="67" spans="1:2" ht="12.75">
      <c r="A67" s="1010" t="s">
        <v>768</v>
      </c>
      <c r="B67" t="s">
        <v>670</v>
      </c>
    </row>
    <row r="68" spans="1:2" ht="12.75">
      <c r="A68" s="1010" t="s">
        <v>769</v>
      </c>
      <c r="B68" t="s">
        <v>671</v>
      </c>
    </row>
    <row r="69" spans="1:2" ht="12.75">
      <c r="A69" s="1010" t="s">
        <v>770</v>
      </c>
      <c r="B69" t="s">
        <v>672</v>
      </c>
    </row>
    <row r="70" spans="1:2" ht="12.75">
      <c r="A70" s="1010" t="s">
        <v>771</v>
      </c>
      <c r="B70" t="s">
        <v>673</v>
      </c>
    </row>
    <row r="71" spans="1:2" ht="12.75">
      <c r="A71" s="1010" t="s">
        <v>772</v>
      </c>
      <c r="B71" t="s">
        <v>674</v>
      </c>
    </row>
    <row r="72" spans="1:2" ht="12.75">
      <c r="A72" s="1010" t="s">
        <v>773</v>
      </c>
      <c r="B72" t="s">
        <v>675</v>
      </c>
    </row>
    <row r="73" spans="1:2" ht="12.75">
      <c r="A73" s="1010" t="s">
        <v>676</v>
      </c>
      <c r="B73" t="s">
        <v>677</v>
      </c>
    </row>
    <row r="74" spans="1:2" ht="12.75">
      <c r="A74" s="1010" t="s">
        <v>774</v>
      </c>
      <c r="B74" t="s">
        <v>678</v>
      </c>
    </row>
    <row r="75" spans="1:2" ht="12.75">
      <c r="A75" s="1010" t="s">
        <v>775</v>
      </c>
      <c r="B75" t="s">
        <v>679</v>
      </c>
    </row>
    <row r="76" spans="1:2" ht="12.75">
      <c r="A76" s="1010" t="s">
        <v>680</v>
      </c>
      <c r="B76" t="s">
        <v>681</v>
      </c>
    </row>
    <row r="77" spans="1:2" ht="12.75">
      <c r="A77" s="1010" t="s">
        <v>682</v>
      </c>
      <c r="B77" t="s">
        <v>683</v>
      </c>
    </row>
    <row r="78" spans="1:2" ht="12.75">
      <c r="A78" s="1010" t="s">
        <v>684</v>
      </c>
      <c r="B78" t="s">
        <v>685</v>
      </c>
    </row>
    <row r="79" spans="1:2" ht="12.75">
      <c r="A79" s="1010" t="s">
        <v>686</v>
      </c>
      <c r="B79" t="s">
        <v>687</v>
      </c>
    </row>
    <row r="80" spans="1:2" ht="12.75">
      <c r="A80" s="1010" t="s">
        <v>688</v>
      </c>
      <c r="B80" t="s">
        <v>689</v>
      </c>
    </row>
    <row r="81" spans="1:2" ht="12.75">
      <c r="A81" s="1010" t="s">
        <v>690</v>
      </c>
      <c r="B81" t="s">
        <v>691</v>
      </c>
    </row>
    <row r="82" spans="1:2" ht="12.75">
      <c r="A82" s="1010" t="s">
        <v>776</v>
      </c>
      <c r="B82" t="s">
        <v>692</v>
      </c>
    </row>
    <row r="83" spans="1:2" ht="12.75">
      <c r="A83" s="1010" t="s">
        <v>693</v>
      </c>
      <c r="B83" t="s">
        <v>694</v>
      </c>
    </row>
    <row r="84" spans="1:2" ht="12.75">
      <c r="A84" s="1010" t="s">
        <v>695</v>
      </c>
      <c r="B84" t="s">
        <v>696</v>
      </c>
    </row>
    <row r="85" spans="1:2" ht="12.75">
      <c r="A85" s="1010" t="s">
        <v>777</v>
      </c>
      <c r="B85" t="s">
        <v>778</v>
      </c>
    </row>
    <row r="86" spans="1:2" ht="12.75">
      <c r="A86" s="1010" t="s">
        <v>779</v>
      </c>
      <c r="B86" t="s">
        <v>697</v>
      </c>
    </row>
    <row r="87" spans="1:2" ht="12.75">
      <c r="A87" s="1010" t="s">
        <v>780</v>
      </c>
      <c r="B87" t="s">
        <v>698</v>
      </c>
    </row>
    <row r="88" spans="1:2" ht="12.75">
      <c r="A88" s="1010" t="s">
        <v>781</v>
      </c>
      <c r="B88" t="s">
        <v>699</v>
      </c>
    </row>
    <row r="89" spans="1:2" ht="12.75">
      <c r="A89" s="1010" t="s">
        <v>782</v>
      </c>
      <c r="B89" t="s">
        <v>700</v>
      </c>
    </row>
    <row r="90" spans="1:2" ht="12.75">
      <c r="A90" s="1010" t="s">
        <v>783</v>
      </c>
      <c r="B90" t="s">
        <v>701</v>
      </c>
    </row>
    <row r="91" spans="1:2" ht="12.75">
      <c r="A91" s="1010" t="s">
        <v>784</v>
      </c>
      <c r="B91" t="s">
        <v>702</v>
      </c>
    </row>
    <row r="92" spans="1:2" ht="12.75">
      <c r="A92" s="1010" t="s">
        <v>785</v>
      </c>
      <c r="B92" t="s">
        <v>703</v>
      </c>
    </row>
    <row r="93" spans="1:2" ht="12.75">
      <c r="A93" s="1010" t="s">
        <v>786</v>
      </c>
      <c r="B93" t="s">
        <v>704</v>
      </c>
    </row>
    <row r="94" spans="1:2" ht="12.75">
      <c r="A94" s="1010" t="s">
        <v>787</v>
      </c>
      <c r="B94" t="s">
        <v>705</v>
      </c>
    </row>
    <row r="95" spans="1:2" ht="12.75">
      <c r="A95" s="1010" t="s">
        <v>706</v>
      </c>
      <c r="B95" t="s">
        <v>707</v>
      </c>
    </row>
    <row r="96" spans="1:2" ht="12.75">
      <c r="A96" s="1010" t="s">
        <v>788</v>
      </c>
      <c r="B96" t="s">
        <v>708</v>
      </c>
    </row>
    <row r="97" spans="1:2" ht="12.75">
      <c r="A97" s="1010" t="s">
        <v>789</v>
      </c>
      <c r="B97" t="s">
        <v>709</v>
      </c>
    </row>
    <row r="98" spans="1:2" ht="12.75">
      <c r="A98" s="1010" t="s">
        <v>790</v>
      </c>
      <c r="B98" t="s">
        <v>710</v>
      </c>
    </row>
    <row r="99" spans="1:2" ht="12.75">
      <c r="A99" s="1010" t="s">
        <v>791</v>
      </c>
      <c r="B99" t="s">
        <v>711</v>
      </c>
    </row>
    <row r="100" spans="1:2" ht="12.75">
      <c r="A100" s="1010" t="s">
        <v>792</v>
      </c>
      <c r="B100" t="s">
        <v>712</v>
      </c>
    </row>
    <row r="101" spans="1:2" ht="12.75">
      <c r="A101" s="1010" t="s">
        <v>793</v>
      </c>
      <c r="B101" t="s">
        <v>713</v>
      </c>
    </row>
    <row r="102" spans="1:2" ht="12.75">
      <c r="A102" s="1010" t="s">
        <v>794</v>
      </c>
      <c r="B102" t="s">
        <v>714</v>
      </c>
    </row>
    <row r="103" spans="1:2" ht="12.75">
      <c r="A103" s="1010" t="s">
        <v>795</v>
      </c>
      <c r="B103" t="s">
        <v>715</v>
      </c>
    </row>
    <row r="104" spans="1:2" ht="12.75">
      <c r="A104" s="1010" t="s">
        <v>796</v>
      </c>
      <c r="B104" t="s">
        <v>716</v>
      </c>
    </row>
    <row r="105" spans="1:2" ht="12.75">
      <c r="A105" s="1010" t="s">
        <v>797</v>
      </c>
      <c r="B105" t="s">
        <v>717</v>
      </c>
    </row>
    <row r="106" spans="1:2" ht="12.75">
      <c r="A106" s="1010" t="s">
        <v>798</v>
      </c>
      <c r="B106" t="s">
        <v>718</v>
      </c>
    </row>
    <row r="107" spans="1:2" ht="12.75">
      <c r="A107" s="1010" t="s">
        <v>799</v>
      </c>
      <c r="B107" t="s">
        <v>719</v>
      </c>
    </row>
    <row r="108" spans="1:2" ht="12.75">
      <c r="A108" s="1010" t="s">
        <v>800</v>
      </c>
      <c r="B108" t="s">
        <v>720</v>
      </c>
    </row>
    <row r="109" spans="1:2" ht="12.75">
      <c r="A109" s="1010" t="s">
        <v>801</v>
      </c>
      <c r="B109" t="s">
        <v>721</v>
      </c>
    </row>
    <row r="110" spans="1:2" ht="12.75">
      <c r="A110" s="1010" t="s">
        <v>802</v>
      </c>
      <c r="B110" t="s">
        <v>722</v>
      </c>
    </row>
  </sheetData>
  <hyperlinks>
    <hyperlink ref="A5" location="'Tabla 1'!A1" display="Tabla 1. "/>
    <hyperlink ref="A6" location="'Tabla 2'!A1" display="Tabla 2. "/>
    <hyperlink ref="A7" location="'Tabla 3'!A1" display="Tabla 3. "/>
    <hyperlink ref="A8" location="'TAbla 4'!A1" display="Tabla 4. "/>
    <hyperlink ref="A9" location="'Tabla 5'!A1" display="Tabla 5. "/>
    <hyperlink ref="A10" location="'Tabla 6'!A1" display="Tabla 6. "/>
    <hyperlink ref="A11" location="'Tabla 7'!A1" display="Tabla 7. "/>
    <hyperlink ref="A12" location="'Tabla 8'!A1" display="Tabla 8. "/>
    <hyperlink ref="A13" location="'Tabla 9'!A1" display="Tabla 9. "/>
    <hyperlink ref="A14" location="'Tabla 10'!A1" display="Tabla 10. "/>
    <hyperlink ref="A15" location="'Tabla 11'!A1" display="Tabla 11. "/>
    <hyperlink ref="A16" location="'Tabla 12'!A1" display="Tabla 12. "/>
    <hyperlink ref="A17" location="'Tabla 13'!A1" display="Tabla 13. "/>
    <hyperlink ref="A18" location="'Tabla 14'!A1" display="Tabla 14. "/>
    <hyperlink ref="A19" location="'Tabla 15'!A1" display="Tabla 15. "/>
    <hyperlink ref="A20" location="'Tabla 16'!A1" display="Tabla 16. "/>
    <hyperlink ref="A21" location="'Tabla 17'!A1" display="Tabla 17. "/>
    <hyperlink ref="A22" location="'Tabla 18'!A1" display="Tabla 18. "/>
    <hyperlink ref="A23" location="'Tabla 19'!A1" display="Tabla 19. "/>
    <hyperlink ref="A24" location="'Tabla 20'!A1" display="Tabla 20. "/>
    <hyperlink ref="A25" location="'Tabla 21'!A1" display="Tabla 21. "/>
    <hyperlink ref="A26" location="'Tabla 22'!A1" display="Tabla 22. "/>
    <hyperlink ref="A27" location="'Tabla 23'!A1" display="Tabla 23. "/>
    <hyperlink ref="A28" location="'Tabla 24'!A1" display="Tabla 24. "/>
    <hyperlink ref="A29" location="'Tabla 25'!A1" display="Tabla 25. "/>
    <hyperlink ref="A30" location="'Tabla 26'!A1" display="Tabla 26. "/>
    <hyperlink ref="A31" location="'Tabla 27'!A1" display="Tabla 27."/>
    <hyperlink ref="A32" location="'Tabla 28'!A1" display="Tabla 28. "/>
    <hyperlink ref="A33" location="'Tabla 29'!A1" display="Tabla 29."/>
    <hyperlink ref="A34" location="'Tabla 30'!A1" display="Tabla 30."/>
    <hyperlink ref="A35" location="'Tabla 31'!A1" display="Tabla 31. "/>
    <hyperlink ref="A36" location="'Tabla 32'!A1" display="Tabla 32. "/>
    <hyperlink ref="A37" location="'Tabla 33'!A1" display="Tabla 33. "/>
    <hyperlink ref="A38" location="'Tabla 34'!A1" display="Tabla 34. "/>
    <hyperlink ref="A39" location="'Tabla 35'!A1" display="Tabla 35. "/>
    <hyperlink ref="A40" location="'Tabla 36'!A1" display="Tabla 36. "/>
    <hyperlink ref="A41" location="'Tabla 37'!A1" display="Tabla 37. "/>
    <hyperlink ref="A42" location="'Tabla 38'!A1" display="Tabla 38. "/>
    <hyperlink ref="A43" location="'Tabla 39'!A1" display="Tabla 39. "/>
    <hyperlink ref="A44" location="'Tabla 40'!A1" display="Tabla 40. "/>
    <hyperlink ref="A45" location="'Tabla 41'!A1" display="Tabla 41. "/>
    <hyperlink ref="A46" location="'Tabla 42'!A1" display="Tabla 42. "/>
    <hyperlink ref="A47" location="'Tabla 43'!A1" display="Tabla 43. "/>
    <hyperlink ref="A48" location="'Tabla 44'!A1" display="Tabla 44. "/>
    <hyperlink ref="A49" location="'Tabla 45'!A1" display="Tabla 45. "/>
    <hyperlink ref="A50" location="'Tabla 46'!A1" display="Tabla 46. "/>
    <hyperlink ref="A51" location="'Tabla 47'!A1" display="Tabla 47. "/>
    <hyperlink ref="A52" location="'Tabla 48'!A1" display="Tabla 48. "/>
    <hyperlink ref="A53" location="'Tabla 49'!A1" display="Tabla 49. "/>
    <hyperlink ref="A54" location="'Tabla 50'!A1" display="Tabla 50. "/>
    <hyperlink ref="A55" location="'Tabla 51'!A1" display="Tabla 51. "/>
    <hyperlink ref="A56" location="'Tabla 52'!A1" display="Tabla 52. "/>
    <hyperlink ref="A57" location="'Tabla 53'!A1" display="Tabla 53. "/>
    <hyperlink ref="A58" location="'Tabla 54'!A1" display="Tabla 54. "/>
    <hyperlink ref="A59" location="'Tabla 55'!A1" display="Tabla 55. "/>
    <hyperlink ref="A60" location="'Tabla 56'!A1" display="Tabla 56. "/>
    <hyperlink ref="A61" location="'Tabla 57'!A1" display="Tabla 57. "/>
    <hyperlink ref="A62" location="'Tabla 58'!A1" display="Tabla 58. "/>
    <hyperlink ref="A63" location="'Tabla 59'!A1" display="Tabla 59. "/>
    <hyperlink ref="A64" location="'Tabla 60'!A1" display="Tabla 60. "/>
    <hyperlink ref="A65" location="'TAbla 61'!A1" display="Tabla 61. "/>
    <hyperlink ref="A66" location="'TAbla 62'!A1" display="Tabla 62. "/>
    <hyperlink ref="A67" location="'Tabla 63'!A1" display="Tabla 63. "/>
    <hyperlink ref="A68" location="'Tabla 64'!A1" display="Tabla 64. "/>
    <hyperlink ref="A69" location="'Tabla 65'!A1" display="Tabla 65. "/>
    <hyperlink ref="A70" location="'Tabla 66'!A1" display="Tabla 66. "/>
    <hyperlink ref="A71" location="'Tabla 67'!A1" display="Tabla 67. "/>
    <hyperlink ref="A72" location="'Tabla 68'!A1" display="Tabla 68. "/>
    <hyperlink ref="A73" location="'Tabla 69'!A1" display="Tabla 69. "/>
    <hyperlink ref="A74" location="'Tabla 70'!A1" display="Tabla 70. "/>
    <hyperlink ref="A75" location="'Tabla 71'!A1" display="Tabla 71. "/>
    <hyperlink ref="A76" location="'Tabla 72'!A1" display="Tabla 72. "/>
    <hyperlink ref="A77" location="'Tabla 73'!A1" display="Tabla 73. "/>
    <hyperlink ref="A78" location="'Tabla 74'!A1" display="Tabla 74. "/>
    <hyperlink ref="A79" location="'Tabla 75'!A1" display="Tabla 75. "/>
    <hyperlink ref="A80" location="'Tabla 76'!A1" display="Tabla 76. "/>
    <hyperlink ref="A81" location="'Tabla 77'!A1" display="Tabla 77. "/>
    <hyperlink ref="A82" location="'Tabla 78'!A1" display="Tabla 78. "/>
    <hyperlink ref="A83" location="'Tabla 79'!A1" display="Tabla 79."/>
    <hyperlink ref="A84" location="'Tabla 80'!A1" display="Tabla 80. "/>
    <hyperlink ref="A85" location="'Tabla 81'!A1" display="Tabla 81. "/>
    <hyperlink ref="A86" location="'Tabla 82'!A1" display="Tabla 82. "/>
    <hyperlink ref="A87" location="'Tabla 83'!A1" display="Tabla 83. "/>
    <hyperlink ref="A88" location="'Tabla 84'!A1" display="Tabla 84. "/>
    <hyperlink ref="A89" location="'Tabla 85'!A1" display="Tabla 85. "/>
    <hyperlink ref="A90" location="'Tabla 86'!A1" display="Tabla 86. "/>
    <hyperlink ref="A91" location="'Tabla 87'!A1" display="Tabla 87. "/>
    <hyperlink ref="A92" location="'Tabla 88'!A1" display="Tabla 88. "/>
    <hyperlink ref="A93" location="'Tabla 89'!A1" display="Tabla 89. "/>
    <hyperlink ref="A94" location="'Tabla 90'!A1" display="Tabla 90. "/>
    <hyperlink ref="A95" location="'Tabla 91'!A1" display="Tabla 91. "/>
    <hyperlink ref="A96" location="'Tabla 92'!A1" display="Tabla 92. "/>
    <hyperlink ref="A97" location="'Tabla 93'!A1" display="Tabla 93. "/>
    <hyperlink ref="A98" location="'Tabla 94'!A1" display="Tabla 94. "/>
    <hyperlink ref="A99" location="'Tabla 95'!A1" display="Tabla 95. "/>
    <hyperlink ref="A100" location="'Tabla 96 '!A1" display="Tabla 96. "/>
    <hyperlink ref="A101" location="'Tabla 97'!A1" display="Tabla 97. "/>
    <hyperlink ref="A102" location="'Tabla 98'!A1" display="Tabla 98. "/>
    <hyperlink ref="A103" location="'Tabla 99'!A1" display="Tabla 99. "/>
    <hyperlink ref="A104" location="'Tabla 100'!A1" display="Tabla 100. "/>
    <hyperlink ref="A105" location="'Tabla 101'!A1" display="Tabla 101. "/>
    <hyperlink ref="A106" location="'Tabla 102'!A1" display="Tabla 102. "/>
    <hyperlink ref="A107" location="'Tabla 103'!A1" display="Tabla 103. "/>
    <hyperlink ref="A108" location="'Tabla 104'!A1" display="Tabla 104. "/>
    <hyperlink ref="A109" location="'Tabla 105'!A1" display="Tabla 105. "/>
    <hyperlink ref="A110" location="'Tabla 106'!A1" display="Tabla 106. 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2:G14"/>
  <sheetViews>
    <sheetView workbookViewId="0" topLeftCell="A1">
      <selection activeCell="B15" sqref="B15"/>
    </sheetView>
  </sheetViews>
  <sheetFormatPr defaultColWidth="12" defaultRowHeight="12.75"/>
  <cols>
    <col min="1" max="1" width="25.33203125" style="6" customWidth="1"/>
    <col min="2" max="2" width="29.83203125" style="6" customWidth="1"/>
    <col min="3" max="3" width="9.83203125" style="6" customWidth="1"/>
    <col min="4" max="4" width="10" style="6" customWidth="1"/>
    <col min="5" max="5" width="9.83203125" style="6" customWidth="1"/>
    <col min="6" max="6" width="10.16015625" style="6" customWidth="1"/>
    <col min="7" max="7" width="11.5" style="6" customWidth="1"/>
    <col min="8" max="16384" width="12" style="6" customWidth="1"/>
  </cols>
  <sheetData>
    <row r="2" ht="12.75">
      <c r="A2" s="1" t="s">
        <v>874</v>
      </c>
    </row>
    <row r="3" spans="1:5" ht="12.75">
      <c r="A3" s="38" t="s">
        <v>861</v>
      </c>
      <c r="B3" s="38"/>
      <c r="C3" s="38"/>
      <c r="D3" s="38"/>
      <c r="E3" s="38"/>
    </row>
    <row r="4" spans="1:7" s="38" customFormat="1" ht="25.5" customHeight="1" thickBot="1">
      <c r="A4" s="1012" t="s">
        <v>862</v>
      </c>
      <c r="B4" s="1012"/>
      <c r="C4" s="108">
        <v>2002</v>
      </c>
      <c r="D4" s="108">
        <v>2003</v>
      </c>
      <c r="E4" s="108">
        <v>2004</v>
      </c>
      <c r="F4" s="108">
        <v>2005</v>
      </c>
      <c r="G4" s="107" t="s">
        <v>873</v>
      </c>
    </row>
    <row r="5" spans="1:7" s="38" customFormat="1" ht="13.5" customHeight="1">
      <c r="A5" s="100" t="s">
        <v>858</v>
      </c>
      <c r="B5" s="100"/>
      <c r="C5" s="101">
        <v>27084.77389438944</v>
      </c>
      <c r="D5" s="101">
        <v>23381.323982869377</v>
      </c>
      <c r="E5" s="101">
        <v>27736.93983419689</v>
      </c>
      <c r="F5" s="101">
        <v>16999.92377</v>
      </c>
      <c r="G5" s="102">
        <v>-0.37234389194877116</v>
      </c>
    </row>
    <row r="6" spans="1:7" s="38" customFormat="1" ht="12.75">
      <c r="A6" s="100" t="s">
        <v>866</v>
      </c>
      <c r="B6" s="100"/>
      <c r="C6" s="101">
        <v>669.9556655665566</v>
      </c>
      <c r="D6" s="101">
        <v>871.7632119914346</v>
      </c>
      <c r="E6" s="101">
        <v>889.0953160621763</v>
      </c>
      <c r="F6" s="101">
        <v>804.74885</v>
      </c>
      <c r="G6" s="102">
        <v>0.20119717074032617</v>
      </c>
    </row>
    <row r="7" spans="1:7" s="38" customFormat="1" ht="12.75">
      <c r="A7" s="100" t="s">
        <v>867</v>
      </c>
      <c r="B7" s="100"/>
      <c r="C7" s="101">
        <v>611.8525852585258</v>
      </c>
      <c r="D7" s="101">
        <v>655.1535438972162</v>
      </c>
      <c r="E7" s="101">
        <v>1023.2480310880829</v>
      </c>
      <c r="F7" s="101">
        <v>867.90167</v>
      </c>
      <c r="G7" s="102">
        <v>0.41848165867156695</v>
      </c>
    </row>
    <row r="8" spans="1:7" s="38" customFormat="1" ht="12.75">
      <c r="A8" s="100" t="s">
        <v>868</v>
      </c>
      <c r="B8" s="100"/>
      <c r="C8" s="101">
        <v>1569.5262926292628</v>
      </c>
      <c r="D8" s="101">
        <v>1595.3691220556743</v>
      </c>
      <c r="E8" s="101">
        <v>1790.6619170984457</v>
      </c>
      <c r="F8" s="101">
        <v>2042.54621</v>
      </c>
      <c r="G8" s="102">
        <v>0.30137750453248957</v>
      </c>
    </row>
    <row r="9" spans="1:7" s="38" customFormat="1" ht="12.75">
      <c r="A9" s="100" t="s">
        <v>869</v>
      </c>
      <c r="B9" s="100"/>
      <c r="C9" s="101">
        <v>2071.4160726072605</v>
      </c>
      <c r="D9" s="101">
        <v>2086.9350952890786</v>
      </c>
      <c r="E9" s="101">
        <v>2406.6123119170984</v>
      </c>
      <c r="F9" s="101">
        <v>2199.7082619999996</v>
      </c>
      <c r="G9" s="102">
        <v>0.061934534104130856</v>
      </c>
    </row>
    <row r="10" spans="1:7" s="38" customFormat="1" ht="13.5" thickBot="1">
      <c r="A10" s="3" t="s">
        <v>870</v>
      </c>
      <c r="B10" s="3"/>
      <c r="C10" s="89">
        <v>32007.524510451047</v>
      </c>
      <c r="D10" s="89">
        <v>28590.54495610278</v>
      </c>
      <c r="E10" s="89">
        <v>33846.55741036269</v>
      </c>
      <c r="F10" s="89">
        <v>22914.828762</v>
      </c>
      <c r="G10" s="109">
        <v>-0.2840799433108959</v>
      </c>
    </row>
    <row r="11" spans="1:7" s="38" customFormat="1" ht="12.75">
      <c r="A11" s="91" t="s">
        <v>871</v>
      </c>
      <c r="G11" s="47"/>
    </row>
    <row r="12" s="38" customFormat="1" ht="12.75">
      <c r="A12" s="38" t="s">
        <v>610</v>
      </c>
    </row>
    <row r="13" s="38" customFormat="1" ht="12.75">
      <c r="C13" s="110"/>
    </row>
    <row r="14" ht="12.75">
      <c r="A14" s="1001" t="s">
        <v>501</v>
      </c>
    </row>
  </sheetData>
  <mergeCells count="1">
    <mergeCell ref="A4:B4"/>
  </mergeCells>
  <hyperlinks>
    <hyperlink ref="A1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Hoja100"/>
  <dimension ref="A1:E18"/>
  <sheetViews>
    <sheetView workbookViewId="0" topLeftCell="A1">
      <selection activeCell="A18" sqref="A18"/>
    </sheetView>
  </sheetViews>
  <sheetFormatPr defaultColWidth="12" defaultRowHeight="12.75"/>
  <cols>
    <col min="1" max="1" width="34.66015625" style="0" customWidth="1"/>
    <col min="2" max="2" width="13.83203125" style="0" customWidth="1"/>
    <col min="3" max="3" width="16.33203125" style="0" customWidth="1"/>
    <col min="4" max="4" width="15.33203125" style="0" customWidth="1"/>
  </cols>
  <sheetData>
    <row r="1" spans="1:4" s="6" customFormat="1" ht="45.75" customHeight="1">
      <c r="A1" s="1050" t="s">
        <v>72</v>
      </c>
      <c r="B1" s="1051"/>
      <c r="C1" s="1051"/>
      <c r="D1" s="1051"/>
    </row>
    <row r="2" s="6" customFormat="1" ht="12.75">
      <c r="A2" s="6" t="s">
        <v>69</v>
      </c>
    </row>
    <row r="3" spans="1:4" s="6" customFormat="1" ht="42.75" customHeight="1">
      <c r="A3" s="463"/>
      <c r="B3" s="70" t="s">
        <v>262</v>
      </c>
      <c r="C3" s="70" t="s">
        <v>263</v>
      </c>
      <c r="D3" s="70" t="s">
        <v>264</v>
      </c>
    </row>
    <row r="4" spans="1:5" s="6" customFormat="1" ht="12.75">
      <c r="A4" s="264" t="s">
        <v>265</v>
      </c>
      <c r="B4" s="265">
        <v>1083183.52</v>
      </c>
      <c r="C4" s="265">
        <v>1522842.77</v>
      </c>
      <c r="D4" s="265">
        <v>2606026.29</v>
      </c>
      <c r="E4" s="338"/>
    </row>
    <row r="5" spans="1:4" s="6" customFormat="1" ht="12.75">
      <c r="A5" s="264" t="s">
        <v>925</v>
      </c>
      <c r="B5" s="265">
        <v>1968282.45</v>
      </c>
      <c r="C5" s="555" t="s">
        <v>966</v>
      </c>
      <c r="D5" s="265">
        <v>1968282.45</v>
      </c>
    </row>
    <row r="6" spans="1:4" s="6" customFormat="1" ht="12.75">
      <c r="A6" s="267" t="s">
        <v>266</v>
      </c>
      <c r="B6" s="268">
        <v>3051465.97</v>
      </c>
      <c r="C6" s="268">
        <v>1522842.77</v>
      </c>
      <c r="D6" s="268">
        <v>4574308.74</v>
      </c>
    </row>
    <row r="7" spans="1:4" s="6" customFormat="1" ht="12.75">
      <c r="A7" s="264" t="s">
        <v>267</v>
      </c>
      <c r="B7" s="555" t="s">
        <v>966</v>
      </c>
      <c r="C7" s="555" t="s">
        <v>966</v>
      </c>
      <c r="D7" s="265">
        <v>938251.03</v>
      </c>
    </row>
    <row r="8" spans="1:4" s="6" customFormat="1" ht="12.75">
      <c r="A8" s="264" t="s">
        <v>268</v>
      </c>
      <c r="B8" s="555" t="s">
        <v>966</v>
      </c>
      <c r="C8" s="555" t="s">
        <v>966</v>
      </c>
      <c r="D8" s="265">
        <v>1288155.36</v>
      </c>
    </row>
    <row r="9" spans="1:4" s="6" customFormat="1" ht="12.75">
      <c r="A9" s="267" t="s">
        <v>269</v>
      </c>
      <c r="B9" s="155" t="s">
        <v>966</v>
      </c>
      <c r="C9" s="155" t="s">
        <v>966</v>
      </c>
      <c r="D9" s="268">
        <v>2347902.35</v>
      </c>
    </row>
    <row r="10" spans="1:4" s="6" customFormat="1" ht="14.25" customHeight="1">
      <c r="A10" s="264" t="s">
        <v>270</v>
      </c>
      <c r="B10" s="265">
        <v>533930.03</v>
      </c>
      <c r="C10" s="265">
        <v>3434297.76</v>
      </c>
      <c r="D10" s="265">
        <v>3968227.79</v>
      </c>
    </row>
    <row r="11" spans="1:4" s="6" customFormat="1" ht="12.75">
      <c r="A11" s="264" t="s">
        <v>271</v>
      </c>
      <c r="B11" s="555" t="s">
        <v>966</v>
      </c>
      <c r="C11" s="555" t="s">
        <v>966</v>
      </c>
      <c r="D11" s="265">
        <v>609086.24</v>
      </c>
    </row>
    <row r="12" spans="1:5" s="6" customFormat="1" ht="12.75">
      <c r="A12" s="267" t="s">
        <v>272</v>
      </c>
      <c r="B12" s="155" t="s">
        <v>966</v>
      </c>
      <c r="C12" s="155" t="s">
        <v>966</v>
      </c>
      <c r="D12" s="268">
        <v>3359141.55</v>
      </c>
      <c r="E12" s="338"/>
    </row>
    <row r="13" spans="1:4" s="6" customFormat="1" ht="7.5" customHeight="1">
      <c r="A13" s="264"/>
      <c r="B13" s="265"/>
      <c r="C13" s="265"/>
      <c r="D13" s="265"/>
    </row>
    <row r="14" spans="1:4" s="6" customFormat="1" ht="12.75">
      <c r="A14" s="267" t="s">
        <v>273</v>
      </c>
      <c r="B14" s="268">
        <v>3585396</v>
      </c>
      <c r="C14" s="268">
        <v>4957140.53</v>
      </c>
      <c r="D14" s="268">
        <v>8542536.53</v>
      </c>
    </row>
    <row r="15" spans="1:4" s="6" customFormat="1" ht="13.5" thickBot="1">
      <c r="A15" s="3" t="s">
        <v>274</v>
      </c>
      <c r="B15" s="166" t="s">
        <v>966</v>
      </c>
      <c r="C15" s="166" t="s">
        <v>966</v>
      </c>
      <c r="D15" s="89">
        <v>5707043.9</v>
      </c>
    </row>
    <row r="16" s="6" customFormat="1" ht="12.75">
      <c r="A16" s="464" t="s">
        <v>275</v>
      </c>
    </row>
    <row r="18" ht="12.75">
      <c r="A18" s="1001" t="s">
        <v>501</v>
      </c>
    </row>
  </sheetData>
  <mergeCells count="1">
    <mergeCell ref="A1:D1"/>
  </mergeCells>
  <hyperlinks>
    <hyperlink ref="A18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Hoja101"/>
  <dimension ref="A2:E19"/>
  <sheetViews>
    <sheetView workbookViewId="0" topLeftCell="A1">
      <selection activeCell="A19" sqref="A19"/>
    </sheetView>
  </sheetViews>
  <sheetFormatPr defaultColWidth="12" defaultRowHeight="12.75"/>
  <cols>
    <col min="1" max="1" width="35.5" style="0" customWidth="1"/>
    <col min="2" max="2" width="14.66015625" style="0" customWidth="1"/>
    <col min="3" max="3" width="15.33203125" style="0" customWidth="1"/>
    <col min="4" max="4" width="17.16015625" style="0" customWidth="1"/>
  </cols>
  <sheetData>
    <row r="2" spans="1:4" s="6" customFormat="1" ht="34.5" customHeight="1">
      <c r="A2" s="1050" t="s">
        <v>71</v>
      </c>
      <c r="B2" s="1051"/>
      <c r="C2" s="1051"/>
      <c r="D2" s="1051"/>
    </row>
    <row r="3" s="6" customFormat="1" ht="12.75">
      <c r="A3" s="6" t="s">
        <v>70</v>
      </c>
    </row>
    <row r="4" spans="1:4" s="6" customFormat="1" ht="39.75" customHeight="1">
      <c r="A4" s="463"/>
      <c r="B4" s="70" t="s">
        <v>262</v>
      </c>
      <c r="C4" s="70" t="s">
        <v>263</v>
      </c>
      <c r="D4" s="70" t="s">
        <v>264</v>
      </c>
    </row>
    <row r="5" spans="1:5" s="6" customFormat="1" ht="12.75">
      <c r="A5" s="264" t="s">
        <v>265</v>
      </c>
      <c r="B5" s="265">
        <v>1035415.07</v>
      </c>
      <c r="C5" s="265">
        <v>1667255.29</v>
      </c>
      <c r="D5" s="265">
        <v>2702670.36</v>
      </c>
      <c r="E5" s="338"/>
    </row>
    <row r="6" spans="1:4" s="6" customFormat="1" ht="12.75">
      <c r="A6" s="264" t="s">
        <v>925</v>
      </c>
      <c r="B6" s="265">
        <v>2372039.49</v>
      </c>
      <c r="C6" s="555" t="s">
        <v>966</v>
      </c>
      <c r="D6" s="265">
        <v>2372039.49</v>
      </c>
    </row>
    <row r="7" spans="1:4" s="6" customFormat="1" ht="12.75">
      <c r="A7" s="267" t="s">
        <v>266</v>
      </c>
      <c r="B7" s="268">
        <v>3407454.56</v>
      </c>
      <c r="C7" s="268">
        <v>1667255.29</v>
      </c>
      <c r="D7" s="268">
        <v>5074709.85</v>
      </c>
    </row>
    <row r="8" spans="1:4" s="6" customFormat="1" ht="12.75">
      <c r="A8" s="264" t="s">
        <v>267</v>
      </c>
      <c r="B8" s="555" t="s">
        <v>966</v>
      </c>
      <c r="C8" s="555" t="s">
        <v>966</v>
      </c>
      <c r="D8" s="265">
        <v>152561.34</v>
      </c>
    </row>
    <row r="9" spans="1:4" s="6" customFormat="1" ht="12.75">
      <c r="A9" s="264" t="s">
        <v>268</v>
      </c>
      <c r="B9" s="555" t="s">
        <v>966</v>
      </c>
      <c r="C9" s="555" t="s">
        <v>966</v>
      </c>
      <c r="D9" s="265">
        <v>1555016.98</v>
      </c>
    </row>
    <row r="10" spans="1:4" s="6" customFormat="1" ht="12.75">
      <c r="A10" s="267" t="s">
        <v>269</v>
      </c>
      <c r="B10" s="155" t="s">
        <v>966</v>
      </c>
      <c r="C10" s="155" t="s">
        <v>966</v>
      </c>
      <c r="D10" s="268">
        <v>3367131.53</v>
      </c>
    </row>
    <row r="11" spans="1:4" s="6" customFormat="1" ht="16.5" customHeight="1">
      <c r="A11" s="264" t="s">
        <v>270</v>
      </c>
      <c r="B11" s="265">
        <v>394737.74</v>
      </c>
      <c r="C11" s="265">
        <v>1780285.06</v>
      </c>
      <c r="D11" s="265">
        <v>2175022.8</v>
      </c>
    </row>
    <row r="12" spans="1:4" s="6" customFormat="1" ht="12.75">
      <c r="A12" s="264" t="s">
        <v>271</v>
      </c>
      <c r="B12" s="555" t="s">
        <v>966</v>
      </c>
      <c r="C12" s="555" t="s">
        <v>966</v>
      </c>
      <c r="D12" s="265">
        <v>618695.54</v>
      </c>
    </row>
    <row r="13" spans="1:4" s="6" customFormat="1" ht="12.75">
      <c r="A13" s="267" t="s">
        <v>272</v>
      </c>
      <c r="B13" s="155" t="s">
        <v>966</v>
      </c>
      <c r="C13" s="155" t="s">
        <v>966</v>
      </c>
      <c r="D13" s="268">
        <v>1556327.26</v>
      </c>
    </row>
    <row r="14" spans="1:4" s="6" customFormat="1" ht="8.25" customHeight="1">
      <c r="A14" s="264"/>
      <c r="B14" s="265"/>
      <c r="C14" s="265"/>
      <c r="D14" s="265"/>
    </row>
    <row r="15" spans="1:4" s="6" customFormat="1" ht="12.75">
      <c r="A15" s="267" t="s">
        <v>273</v>
      </c>
      <c r="B15" s="268">
        <v>3802192.3</v>
      </c>
      <c r="C15" s="268">
        <v>3447540.35</v>
      </c>
      <c r="D15" s="268">
        <v>7249732.65</v>
      </c>
    </row>
    <row r="16" spans="1:4" s="6" customFormat="1" ht="13.5" thickBot="1">
      <c r="A16" s="3" t="s">
        <v>274</v>
      </c>
      <c r="B16" s="166" t="s">
        <v>966</v>
      </c>
      <c r="C16" s="166" t="s">
        <v>966</v>
      </c>
      <c r="D16" s="89">
        <v>4923458.79</v>
      </c>
    </row>
    <row r="17" s="6" customFormat="1" ht="12.75">
      <c r="A17" s="464" t="s">
        <v>275</v>
      </c>
    </row>
    <row r="19" ht="12.75">
      <c r="A19" s="1001" t="s">
        <v>501</v>
      </c>
    </row>
  </sheetData>
  <mergeCells count="1">
    <mergeCell ref="A2:D2"/>
  </mergeCells>
  <hyperlinks>
    <hyperlink ref="A1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Hoja102"/>
  <dimension ref="A2:I11"/>
  <sheetViews>
    <sheetView workbookViewId="0" topLeftCell="A1">
      <selection activeCell="A11" sqref="A11"/>
    </sheetView>
  </sheetViews>
  <sheetFormatPr defaultColWidth="12" defaultRowHeight="12.75"/>
  <cols>
    <col min="3" max="3" width="16.33203125" style="0" customWidth="1"/>
    <col min="5" max="5" width="18.66015625" style="0" customWidth="1"/>
    <col min="6" max="6" width="23.16015625" style="0" customWidth="1"/>
  </cols>
  <sheetData>
    <row r="2" spans="1:4" s="6" customFormat="1" ht="12.75">
      <c r="A2" s="1" t="s">
        <v>73</v>
      </c>
      <c r="B2" s="2"/>
      <c r="C2" s="2"/>
      <c r="D2" s="2"/>
    </row>
    <row r="3" spans="1:7" s="6" customFormat="1" ht="12.75">
      <c r="A3" s="341"/>
      <c r="B3" s="1025" t="s">
        <v>286</v>
      </c>
      <c r="C3" s="1025"/>
      <c r="D3" s="1025"/>
      <c r="E3" s="341"/>
      <c r="F3" s="341"/>
      <c r="G3" s="341"/>
    </row>
    <row r="4" spans="1:7" s="6" customFormat="1" ht="13.5" thickBot="1">
      <c r="A4" s="342"/>
      <c r="B4" s="473" t="s">
        <v>303</v>
      </c>
      <c r="C4" s="473" t="s">
        <v>304</v>
      </c>
      <c r="D4" s="116" t="s">
        <v>99</v>
      </c>
      <c r="E4" s="116" t="s">
        <v>305</v>
      </c>
      <c r="F4" s="116" t="s">
        <v>306</v>
      </c>
      <c r="G4" s="116" t="s">
        <v>99</v>
      </c>
    </row>
    <row r="5" spans="1:9" s="6" customFormat="1" ht="11.25" customHeight="1">
      <c r="A5" s="474" t="s">
        <v>281</v>
      </c>
      <c r="B5" s="56">
        <v>3060738.24</v>
      </c>
      <c r="C5" s="56">
        <v>4078935</v>
      </c>
      <c r="D5" s="56">
        <v>7139673.239999999</v>
      </c>
      <c r="E5" s="56">
        <v>1875556.95</v>
      </c>
      <c r="F5" s="56">
        <v>292038.12</v>
      </c>
      <c r="G5" s="56">
        <v>9307268.309999999</v>
      </c>
      <c r="I5" s="18"/>
    </row>
    <row r="6" spans="1:9" s="6" customFormat="1" ht="12.75">
      <c r="A6" s="474" t="s">
        <v>283</v>
      </c>
      <c r="B6" s="56">
        <v>191792.64</v>
      </c>
      <c r="C6" s="56">
        <v>241647.84</v>
      </c>
      <c r="D6" s="56">
        <v>433440.48</v>
      </c>
      <c r="E6" s="56">
        <v>132773.95</v>
      </c>
      <c r="F6" s="56">
        <v>32520.97</v>
      </c>
      <c r="G6" s="56">
        <v>598735.4</v>
      </c>
      <c r="I6" s="18"/>
    </row>
    <row r="7" spans="1:7" s="6" customFormat="1" ht="12.75">
      <c r="A7" s="474" t="s">
        <v>282</v>
      </c>
      <c r="B7" s="56">
        <v>588823.2</v>
      </c>
      <c r="C7" s="56">
        <v>3193862.4</v>
      </c>
      <c r="D7" s="56">
        <v>3782685.6</v>
      </c>
      <c r="E7" s="56">
        <v>1211119.42</v>
      </c>
      <c r="F7" s="56">
        <v>177305.63</v>
      </c>
      <c r="G7" s="56">
        <v>5171110.65</v>
      </c>
    </row>
    <row r="8" spans="1:7" s="6" customFormat="1" ht="13.5" thickBot="1">
      <c r="A8" s="3" t="s">
        <v>99</v>
      </c>
      <c r="B8" s="476">
        <v>3841354.08</v>
      </c>
      <c r="C8" s="89">
        <v>7514445.24</v>
      </c>
      <c r="D8" s="89">
        <v>11355799.319999998</v>
      </c>
      <c r="E8" s="89">
        <v>3219450.32</v>
      </c>
      <c r="F8" s="89">
        <v>501864.72</v>
      </c>
      <c r="G8" s="89">
        <v>15077114.36</v>
      </c>
    </row>
    <row r="9" spans="1:7" s="6" customFormat="1" ht="12.75">
      <c r="A9" s="6" t="s">
        <v>307</v>
      </c>
      <c r="B9" s="338"/>
      <c r="C9" s="338"/>
      <c r="D9" s="338"/>
      <c r="E9" s="338"/>
      <c r="F9" s="338"/>
      <c r="G9" s="338"/>
    </row>
    <row r="11" ht="12.75">
      <c r="A11" s="1001" t="s">
        <v>501</v>
      </c>
    </row>
  </sheetData>
  <mergeCells count="1">
    <mergeCell ref="B3:D3"/>
  </mergeCells>
  <hyperlinks>
    <hyperlink ref="A1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Hoja103"/>
  <dimension ref="A2:G11"/>
  <sheetViews>
    <sheetView workbookViewId="0" topLeftCell="A1">
      <selection activeCell="A11" sqref="A11"/>
    </sheetView>
  </sheetViews>
  <sheetFormatPr defaultColWidth="12" defaultRowHeight="12.75"/>
  <cols>
    <col min="3" max="3" width="17.33203125" style="0" customWidth="1"/>
    <col min="5" max="5" width="17.5" style="0" customWidth="1"/>
    <col min="6" max="6" width="23.5" style="0" customWidth="1"/>
  </cols>
  <sheetData>
    <row r="2" spans="1:4" s="6" customFormat="1" ht="12.75">
      <c r="A2" s="1" t="s">
        <v>74</v>
      </c>
      <c r="B2" s="2"/>
      <c r="C2" s="2"/>
      <c r="D2" s="2"/>
    </row>
    <row r="3" spans="1:7" s="6" customFormat="1" ht="12.75">
      <c r="A3" s="341"/>
      <c r="B3" s="1025" t="s">
        <v>302</v>
      </c>
      <c r="C3" s="1025"/>
      <c r="D3" s="1025"/>
      <c r="E3" s="341"/>
      <c r="F3" s="341"/>
      <c r="G3" s="341"/>
    </row>
    <row r="4" spans="1:7" s="6" customFormat="1" ht="13.5" thickBot="1">
      <c r="A4" s="342"/>
      <c r="B4" s="473" t="s">
        <v>303</v>
      </c>
      <c r="C4" s="473" t="s">
        <v>304</v>
      </c>
      <c r="D4" s="116" t="s">
        <v>99</v>
      </c>
      <c r="E4" s="116" t="s">
        <v>305</v>
      </c>
      <c r="F4" s="116" t="s">
        <v>306</v>
      </c>
      <c r="G4" s="116" t="s">
        <v>99</v>
      </c>
    </row>
    <row r="5" spans="1:7" s="6" customFormat="1" ht="11.25" customHeight="1">
      <c r="A5" s="474" t="s">
        <v>281</v>
      </c>
      <c r="B5" s="56">
        <v>3260843.76</v>
      </c>
      <c r="C5" s="56">
        <v>4225262.4</v>
      </c>
      <c r="D5" s="56">
        <v>7486106.159999999</v>
      </c>
      <c r="E5" s="56">
        <v>2016669.65</v>
      </c>
      <c r="F5" s="56">
        <v>324180.46</v>
      </c>
      <c r="G5" s="56">
        <v>9826956.27</v>
      </c>
    </row>
    <row r="6" spans="1:7" s="6" customFormat="1" ht="12.75">
      <c r="A6" s="474" t="s">
        <v>283</v>
      </c>
      <c r="B6" s="56">
        <v>192324</v>
      </c>
      <c r="C6" s="56">
        <v>270167.4</v>
      </c>
      <c r="D6" s="56">
        <v>462491.4</v>
      </c>
      <c r="E6" s="56">
        <v>150079.79</v>
      </c>
      <c r="F6" s="56">
        <v>50522.79</v>
      </c>
      <c r="G6" s="56">
        <v>663093.98</v>
      </c>
    </row>
    <row r="7" spans="1:7" s="6" customFormat="1" ht="12.75">
      <c r="A7" s="474" t="s">
        <v>282</v>
      </c>
      <c r="B7" s="56">
        <v>582619.44</v>
      </c>
      <c r="C7" s="56">
        <v>3244037.04</v>
      </c>
      <c r="D7" s="56">
        <v>3826656.48</v>
      </c>
      <c r="E7" s="56">
        <v>1269307.41</v>
      </c>
      <c r="F7" s="56">
        <v>170819.19</v>
      </c>
      <c r="G7" s="56">
        <v>5266783.08</v>
      </c>
    </row>
    <row r="8" spans="1:7" s="6" customFormat="1" ht="13.5" thickBot="1">
      <c r="A8" s="3" t="s">
        <v>99</v>
      </c>
      <c r="B8" s="476">
        <v>4035787.2</v>
      </c>
      <c r="C8" s="89">
        <v>7739466.84</v>
      </c>
      <c r="D8" s="89">
        <v>11775254.04</v>
      </c>
      <c r="E8" s="89">
        <v>3436056.85</v>
      </c>
      <c r="F8" s="89">
        <v>545522.44</v>
      </c>
      <c r="G8" s="89">
        <v>15756833.33</v>
      </c>
    </row>
    <row r="9" spans="1:7" s="6" customFormat="1" ht="12.75">
      <c r="A9" s="6" t="s">
        <v>307</v>
      </c>
      <c r="B9" s="338"/>
      <c r="C9" s="338"/>
      <c r="D9" s="338"/>
      <c r="E9" s="338"/>
      <c r="F9" s="338"/>
      <c r="G9" s="338"/>
    </row>
    <row r="11" ht="12.75">
      <c r="A11" s="1001" t="s">
        <v>501</v>
      </c>
    </row>
  </sheetData>
  <mergeCells count="1">
    <mergeCell ref="B3:D3"/>
  </mergeCells>
  <hyperlinks>
    <hyperlink ref="A1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Hoja104"/>
  <dimension ref="A2:E18"/>
  <sheetViews>
    <sheetView workbookViewId="0" topLeftCell="A1">
      <selection activeCell="A18" sqref="A18"/>
    </sheetView>
  </sheetViews>
  <sheetFormatPr defaultColWidth="12" defaultRowHeight="12.75"/>
  <cols>
    <col min="1" max="1" width="39.5" style="0" customWidth="1"/>
  </cols>
  <sheetData>
    <row r="2" s="6" customFormat="1" ht="12.75">
      <c r="A2" s="1" t="s">
        <v>76</v>
      </c>
    </row>
    <row r="3" s="6" customFormat="1" ht="12.75"/>
    <row r="4" spans="1:5" s="6" customFormat="1" ht="12.75">
      <c r="A4" s="341"/>
      <c r="B4" s="1025" t="s">
        <v>875</v>
      </c>
      <c r="C4" s="1025"/>
      <c r="D4" s="1025" t="s">
        <v>876</v>
      </c>
      <c r="E4" s="1025"/>
    </row>
    <row r="5" spans="1:5" s="465" customFormat="1" ht="44.25" customHeight="1" thickBot="1">
      <c r="A5" s="993"/>
      <c r="B5" s="994" t="s">
        <v>87</v>
      </c>
      <c r="C5" s="497" t="s">
        <v>354</v>
      </c>
      <c r="D5" s="994" t="s">
        <v>87</v>
      </c>
      <c r="E5" s="497" t="s">
        <v>354</v>
      </c>
    </row>
    <row r="6" spans="1:5" s="6" customFormat="1" ht="12.75">
      <c r="A6" s="269" t="s">
        <v>339</v>
      </c>
      <c r="B6" s="56">
        <v>291.3</v>
      </c>
      <c r="C6" s="326">
        <v>0.4463068225344345</v>
      </c>
      <c r="D6" s="56">
        <v>264.21</v>
      </c>
      <c r="E6" s="326">
        <v>0.44380427661968996</v>
      </c>
    </row>
    <row r="7" spans="1:5" s="6" customFormat="1" ht="12.75">
      <c r="A7" s="269" t="s">
        <v>340</v>
      </c>
      <c r="B7" s="56">
        <v>28.6</v>
      </c>
      <c r="C7" s="326">
        <v>0.04381865816850267</v>
      </c>
      <c r="D7" s="56">
        <v>37.51</v>
      </c>
      <c r="E7" s="326">
        <v>0.06300707170812828</v>
      </c>
    </row>
    <row r="8" spans="1:5" s="6" customFormat="1" ht="12.75">
      <c r="A8" s="269" t="s">
        <v>341</v>
      </c>
      <c r="B8" s="56">
        <v>252.2</v>
      </c>
      <c r="C8" s="326">
        <v>0.3864008947586144</v>
      </c>
      <c r="D8" s="56">
        <v>115.1</v>
      </c>
      <c r="E8" s="326">
        <v>0.19333814858985773</v>
      </c>
    </row>
    <row r="9" spans="1:5" s="6" customFormat="1" ht="12.75">
      <c r="A9" s="269" t="s">
        <v>355</v>
      </c>
      <c r="B9" s="56">
        <v>62.8</v>
      </c>
      <c r="C9" s="326">
        <v>0.09621719346090794</v>
      </c>
      <c r="D9" s="56">
        <v>24.07</v>
      </c>
      <c r="E9" s="326">
        <v>0.04043135739841769</v>
      </c>
    </row>
    <row r="10" spans="1:5" s="6" customFormat="1" ht="12.75">
      <c r="A10" s="269" t="s">
        <v>356</v>
      </c>
      <c r="B10" s="56">
        <v>6.3</v>
      </c>
      <c r="C10" s="326">
        <v>0.009652361764390447</v>
      </c>
      <c r="D10" s="56">
        <v>26.51</v>
      </c>
      <c r="E10" s="326">
        <v>0.044529924579644914</v>
      </c>
    </row>
    <row r="11" spans="1:5" s="6" customFormat="1" ht="13.5" thickBot="1">
      <c r="A11" s="334" t="s">
        <v>344</v>
      </c>
      <c r="B11" s="335">
        <v>641.2</v>
      </c>
      <c r="C11" s="336">
        <v>0.9823959306868498</v>
      </c>
      <c r="D11" s="335">
        <v>467.4</v>
      </c>
      <c r="E11" s="336">
        <v>0.7851107788957384</v>
      </c>
    </row>
    <row r="12" spans="1:5" s="6" customFormat="1" ht="12.75">
      <c r="A12" s="269" t="s">
        <v>345</v>
      </c>
      <c r="B12" s="51">
        <v>11.49</v>
      </c>
      <c r="C12" s="52">
        <v>0.017604069313150197</v>
      </c>
      <c r="D12" s="56">
        <v>127.93</v>
      </c>
      <c r="E12" s="52">
        <v>0.21488922110426154</v>
      </c>
    </row>
    <row r="13" spans="1:5" s="6" customFormat="1" ht="12.75">
      <c r="A13" s="112" t="s">
        <v>358</v>
      </c>
      <c r="B13" s="498">
        <v>652.69</v>
      </c>
      <c r="C13" s="499">
        <v>1</v>
      </c>
      <c r="D13" s="498">
        <v>595.33</v>
      </c>
      <c r="E13" s="499">
        <v>1</v>
      </c>
    </row>
    <row r="14" spans="1:5" s="6" customFormat="1" ht="13.5" thickBot="1">
      <c r="A14" s="29" t="s">
        <v>359</v>
      </c>
      <c r="B14" s="500">
        <v>26794.5</v>
      </c>
      <c r="C14" s="500"/>
      <c r="D14" s="501">
        <v>22071.57</v>
      </c>
      <c r="E14" s="342"/>
    </row>
    <row r="15" s="6" customFormat="1" ht="12.75">
      <c r="A15" s="6" t="s">
        <v>347</v>
      </c>
    </row>
    <row r="16" s="6" customFormat="1" ht="12.75">
      <c r="A16" s="6" t="s">
        <v>75</v>
      </c>
    </row>
    <row r="18" ht="12.75">
      <c r="A18" s="1001" t="s">
        <v>501</v>
      </c>
    </row>
  </sheetData>
  <mergeCells count="2">
    <mergeCell ref="B4:C4"/>
    <mergeCell ref="D4:E4"/>
  </mergeCells>
  <hyperlinks>
    <hyperlink ref="A18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 codeName="Hoja105"/>
  <dimension ref="A2:E17"/>
  <sheetViews>
    <sheetView workbookViewId="0" topLeftCell="A1">
      <selection activeCell="A17" sqref="A17"/>
    </sheetView>
  </sheetViews>
  <sheetFormatPr defaultColWidth="12" defaultRowHeight="12.75"/>
  <cols>
    <col min="1" max="1" width="43" style="0" customWidth="1"/>
    <col min="3" max="3" width="14.66015625" style="0" customWidth="1"/>
    <col min="5" max="5" width="13.33203125" style="0" customWidth="1"/>
  </cols>
  <sheetData>
    <row r="1" s="6" customFormat="1" ht="12.75"/>
    <row r="2" s="6" customFormat="1" ht="12.75">
      <c r="A2" s="1" t="s">
        <v>78</v>
      </c>
    </row>
    <row r="3" spans="1:5" s="6" customFormat="1" ht="12.75">
      <c r="A3" s="341"/>
      <c r="B3" s="1025" t="s">
        <v>875</v>
      </c>
      <c r="C3" s="1025"/>
      <c r="D3" s="1025" t="s">
        <v>876</v>
      </c>
      <c r="E3" s="1025"/>
    </row>
    <row r="4" spans="1:5" s="6" customFormat="1" ht="43.5" thickBot="1">
      <c r="A4" s="342"/>
      <c r="B4" s="116" t="s">
        <v>87</v>
      </c>
      <c r="C4" s="497" t="s">
        <v>354</v>
      </c>
      <c r="D4" s="116" t="s">
        <v>87</v>
      </c>
      <c r="E4" s="497" t="s">
        <v>354</v>
      </c>
    </row>
    <row r="5" spans="1:5" s="6" customFormat="1" ht="12.75">
      <c r="A5" s="269" t="s">
        <v>339</v>
      </c>
      <c r="B5" s="56">
        <v>272.7</v>
      </c>
      <c r="C5" s="326">
        <v>0.1830299613402062</v>
      </c>
      <c r="D5" s="56">
        <v>279.45</v>
      </c>
      <c r="E5" s="326">
        <v>0.23843246333284984</v>
      </c>
    </row>
    <row r="6" spans="1:5" s="6" customFormat="1" ht="12.75">
      <c r="A6" s="269" t="s">
        <v>340</v>
      </c>
      <c r="B6" s="56">
        <v>29.5</v>
      </c>
      <c r="C6" s="326">
        <v>0.01979972079037801</v>
      </c>
      <c r="D6" s="56">
        <v>41.46</v>
      </c>
      <c r="E6" s="326">
        <v>0.03537452113000521</v>
      </c>
    </row>
    <row r="7" spans="1:5" s="6" customFormat="1" ht="12.75">
      <c r="A7" s="269" t="s">
        <v>341</v>
      </c>
      <c r="B7" s="56">
        <v>351.6</v>
      </c>
      <c r="C7" s="326">
        <v>0.2359858247422681</v>
      </c>
      <c r="D7" s="56">
        <v>148.16</v>
      </c>
      <c r="E7" s="326">
        <v>0.1264131464211667</v>
      </c>
    </row>
    <row r="8" spans="1:5" s="6" customFormat="1" ht="12.75">
      <c r="A8" s="269" t="s">
        <v>355</v>
      </c>
      <c r="B8" s="56">
        <v>66.8</v>
      </c>
      <c r="C8" s="326">
        <v>0.04483462199312715</v>
      </c>
      <c r="D8" s="56">
        <v>27.27</v>
      </c>
      <c r="E8" s="326">
        <v>0.0232673225088095</v>
      </c>
    </row>
    <row r="9" spans="1:5" s="6" customFormat="1" ht="12.75">
      <c r="A9" s="269" t="s">
        <v>356</v>
      </c>
      <c r="B9" s="56">
        <v>12</v>
      </c>
      <c r="C9" s="326">
        <v>0.008054123711340207</v>
      </c>
      <c r="D9" s="56">
        <v>23.57</v>
      </c>
      <c r="E9" s="326">
        <v>0.020110406730203152</v>
      </c>
    </row>
    <row r="10" spans="1:5" s="6" customFormat="1" ht="13.5" thickBot="1">
      <c r="A10" s="334" t="s">
        <v>344</v>
      </c>
      <c r="B10" s="335">
        <v>732.5</v>
      </c>
      <c r="C10" s="336">
        <v>0.49163713487972516</v>
      </c>
      <c r="D10" s="450">
        <v>519.91</v>
      </c>
      <c r="E10" s="452">
        <v>0.44359786012303437</v>
      </c>
    </row>
    <row r="11" spans="1:5" s="6" customFormat="1" ht="12.75">
      <c r="A11" s="269" t="s">
        <v>345</v>
      </c>
      <c r="B11" s="51">
        <v>24.82</v>
      </c>
      <c r="C11" s="52">
        <v>0.01665861254295533</v>
      </c>
      <c r="D11" s="56">
        <v>132.21</v>
      </c>
      <c r="E11" s="326">
        <v>0.11280427975393122</v>
      </c>
    </row>
    <row r="12" spans="1:5" s="6" customFormat="1" ht="12.75">
      <c r="A12" s="112" t="s">
        <v>358</v>
      </c>
      <c r="B12" s="498">
        <v>1489.92</v>
      </c>
      <c r="C12" s="499">
        <v>1</v>
      </c>
      <c r="D12" s="498">
        <v>1172.03</v>
      </c>
      <c r="E12" s="499">
        <v>1</v>
      </c>
    </row>
    <row r="13" spans="1:5" s="6" customFormat="1" ht="13.5" thickBot="1">
      <c r="A13" s="29" t="s">
        <v>359</v>
      </c>
      <c r="B13" s="500">
        <v>27807.2</v>
      </c>
      <c r="C13" s="500"/>
      <c r="D13" s="501">
        <v>23340.93</v>
      </c>
      <c r="E13" s="342"/>
    </row>
    <row r="14" s="6" customFormat="1" ht="12.75">
      <c r="A14" s="6" t="s">
        <v>347</v>
      </c>
    </row>
    <row r="15" s="6" customFormat="1" ht="12.75">
      <c r="A15" s="6" t="s">
        <v>77</v>
      </c>
    </row>
    <row r="17" ht="12.75">
      <c r="A17" s="1001" t="s">
        <v>501</v>
      </c>
    </row>
  </sheetData>
  <mergeCells count="2">
    <mergeCell ref="B3:C3"/>
    <mergeCell ref="D3:E3"/>
  </mergeCells>
  <hyperlinks>
    <hyperlink ref="A17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 codeName="Hoja106"/>
  <dimension ref="A2:D28"/>
  <sheetViews>
    <sheetView workbookViewId="0" topLeftCell="A1">
      <selection activeCell="A1" sqref="A1:IV1"/>
    </sheetView>
  </sheetViews>
  <sheetFormatPr defaultColWidth="12" defaultRowHeight="12.75"/>
  <cols>
    <col min="1" max="1" width="33.5" style="0" customWidth="1"/>
    <col min="2" max="2" width="21.83203125" style="0" customWidth="1"/>
    <col min="3" max="3" width="32.83203125" style="0" customWidth="1"/>
    <col min="4" max="4" width="24.83203125" style="0" customWidth="1"/>
  </cols>
  <sheetData>
    <row r="2" spans="1:4" ht="12.75">
      <c r="A2" s="1004" t="s">
        <v>82</v>
      </c>
      <c r="B2" s="1005"/>
      <c r="C2" s="1005"/>
      <c r="D2" s="1005"/>
    </row>
    <row r="3" spans="1:4" ht="12.75">
      <c r="A3" s="1052" t="s">
        <v>362</v>
      </c>
      <c r="B3" s="1052"/>
      <c r="C3" s="1052"/>
      <c r="D3" s="1052"/>
    </row>
    <row r="4" spans="1:4" ht="25.5">
      <c r="A4" s="995" t="s">
        <v>79</v>
      </c>
      <c r="B4" s="503" t="s">
        <v>364</v>
      </c>
      <c r="C4" s="504" t="s">
        <v>365</v>
      </c>
      <c r="D4" s="505" t="s">
        <v>366</v>
      </c>
    </row>
    <row r="5" spans="1:4" ht="20.25" customHeight="1" thickBot="1">
      <c r="A5" s="996" t="s">
        <v>80</v>
      </c>
      <c r="B5" s="997" t="s">
        <v>367</v>
      </c>
      <c r="C5" s="999" t="s">
        <v>368</v>
      </c>
      <c r="D5" s="508"/>
    </row>
    <row r="6" spans="1:4" ht="12.75">
      <c r="A6" s="50" t="s">
        <v>955</v>
      </c>
      <c r="B6" s="51">
        <v>20795.4</v>
      </c>
      <c r="C6" s="51">
        <v>495.77</v>
      </c>
      <c r="D6" s="426">
        <v>0.02384036854304317</v>
      </c>
    </row>
    <row r="7" spans="1:4" ht="12.75">
      <c r="A7" s="50" t="s">
        <v>369</v>
      </c>
      <c r="B7" s="51">
        <v>22099.27</v>
      </c>
      <c r="C7" s="51">
        <v>483.32</v>
      </c>
      <c r="D7" s="426">
        <v>0.021870405674033574</v>
      </c>
    </row>
    <row r="8" spans="1:4" ht="12.75">
      <c r="A8" s="50" t="s">
        <v>370</v>
      </c>
      <c r="B8" s="51">
        <v>20805.13</v>
      </c>
      <c r="C8" s="51">
        <v>359.02</v>
      </c>
      <c r="D8" s="426">
        <v>0.017256320917004603</v>
      </c>
    </row>
    <row r="9" spans="1:4" ht="12.75">
      <c r="A9" s="50" t="s">
        <v>371</v>
      </c>
      <c r="B9" s="51">
        <v>22791.55</v>
      </c>
      <c r="C9" s="51">
        <v>539.98</v>
      </c>
      <c r="D9" s="426">
        <v>0.02369211396328903</v>
      </c>
    </row>
    <row r="10" spans="1:4" ht="12.75">
      <c r="A10" s="50" t="s">
        <v>372</v>
      </c>
      <c r="B10" s="51">
        <v>19325.05</v>
      </c>
      <c r="C10" s="51">
        <v>589.37</v>
      </c>
      <c r="D10" s="426">
        <v>0.03049772186876619</v>
      </c>
    </row>
    <row r="11" spans="1:4" ht="12.75">
      <c r="A11" s="50" t="s">
        <v>373</v>
      </c>
      <c r="B11" s="51">
        <v>22941.61</v>
      </c>
      <c r="C11" s="51">
        <v>382.33</v>
      </c>
      <c r="D11" s="426">
        <v>0.016665351734250558</v>
      </c>
    </row>
    <row r="12" spans="1:4" ht="12.75">
      <c r="A12" s="50" t="s">
        <v>374</v>
      </c>
      <c r="B12" s="51">
        <v>18928.66</v>
      </c>
      <c r="C12" s="51">
        <v>360.57</v>
      </c>
      <c r="D12" s="426">
        <v>0.019048891997637443</v>
      </c>
    </row>
    <row r="13" spans="1:4" ht="12.75">
      <c r="A13" s="50" t="s">
        <v>375</v>
      </c>
      <c r="B13" s="51">
        <v>18078.18</v>
      </c>
      <c r="C13" s="51">
        <v>360.22</v>
      </c>
      <c r="D13" s="426">
        <v>0.019925678359215365</v>
      </c>
    </row>
    <row r="14" spans="1:4" ht="12.75">
      <c r="A14" s="50" t="s">
        <v>953</v>
      </c>
      <c r="B14" s="51">
        <v>23010.83</v>
      </c>
      <c r="C14" s="51">
        <v>460.36</v>
      </c>
      <c r="D14" s="426">
        <v>0.02000623184822103</v>
      </c>
    </row>
    <row r="15" spans="1:4" ht="12.75">
      <c r="A15" s="50" t="s">
        <v>376</v>
      </c>
      <c r="B15" s="51">
        <v>20986.28</v>
      </c>
      <c r="C15" s="51">
        <v>470.08</v>
      </c>
      <c r="D15" s="426">
        <v>0.022399396176930833</v>
      </c>
    </row>
    <row r="16" spans="1:4" ht="12.75">
      <c r="A16" s="50" t="s">
        <v>377</v>
      </c>
      <c r="B16" s="51">
        <v>15738.88</v>
      </c>
      <c r="C16" s="51">
        <v>285.72</v>
      </c>
      <c r="D16" s="426">
        <v>0.01815376951854262</v>
      </c>
    </row>
    <row r="17" spans="1:4" ht="12.75">
      <c r="A17" s="50" t="s">
        <v>952</v>
      </c>
      <c r="B17" s="51">
        <v>20820.22</v>
      </c>
      <c r="C17" s="51">
        <v>414.5</v>
      </c>
      <c r="D17" s="426">
        <v>0.019908531225894827</v>
      </c>
    </row>
    <row r="18" spans="1:4" ht="12.75">
      <c r="A18" s="50" t="s">
        <v>378</v>
      </c>
      <c r="B18" s="51">
        <v>26534.95</v>
      </c>
      <c r="C18" s="51">
        <v>502.44</v>
      </c>
      <c r="D18" s="426">
        <v>0.01893502719997588</v>
      </c>
    </row>
    <row r="19" spans="1:4" ht="12.75">
      <c r="A19" s="50" t="s">
        <v>379</v>
      </c>
      <c r="B19" s="51">
        <v>22103.24</v>
      </c>
      <c r="C19" s="51">
        <v>515.51</v>
      </c>
      <c r="D19" s="426">
        <v>0.023322825069989738</v>
      </c>
    </row>
    <row r="20" spans="1:4" ht="12.75">
      <c r="A20" s="267" t="s">
        <v>380</v>
      </c>
      <c r="B20" s="268">
        <v>26794.47</v>
      </c>
      <c r="C20" s="268">
        <v>641.29</v>
      </c>
      <c r="D20" s="512">
        <v>0.02393366989531795</v>
      </c>
    </row>
    <row r="21" spans="1:4" ht="12.75">
      <c r="A21" s="50" t="s">
        <v>951</v>
      </c>
      <c r="B21" s="51">
        <v>27043.63</v>
      </c>
      <c r="C21" s="51">
        <v>516.69</v>
      </c>
      <c r="D21" s="426">
        <v>0.019105793120228313</v>
      </c>
    </row>
    <row r="22" spans="1:4" ht="12.75">
      <c r="A22" s="50" t="s">
        <v>381</v>
      </c>
      <c r="B22" s="51">
        <v>23249.77</v>
      </c>
      <c r="C22" s="51">
        <v>561.09</v>
      </c>
      <c r="D22" s="426">
        <v>0.024133141962264574</v>
      </c>
    </row>
    <row r="23" spans="1:4" ht="12.75">
      <c r="A23" s="50" t="s">
        <v>382</v>
      </c>
      <c r="B23" s="51">
        <v>21323.9</v>
      </c>
      <c r="C23" s="51">
        <v>703.07</v>
      </c>
      <c r="D23" s="426">
        <v>0.03297098560769841</v>
      </c>
    </row>
    <row r="24" spans="1:4" ht="12.75">
      <c r="A24" s="112" t="s">
        <v>383</v>
      </c>
      <c r="B24" s="513">
        <v>22071.57</v>
      </c>
      <c r="C24" s="514">
        <v>467.4</v>
      </c>
      <c r="D24" s="998">
        <v>0.02117656333464271</v>
      </c>
    </row>
    <row r="25" spans="1:4" ht="13.5" thickBot="1">
      <c r="A25" s="29" t="s">
        <v>384</v>
      </c>
      <c r="B25" s="30">
        <v>121.39811531304751</v>
      </c>
      <c r="C25" s="30">
        <v>137.20367993153616</v>
      </c>
      <c r="D25" s="516"/>
    </row>
    <row r="26" spans="1:4" ht="12.75">
      <c r="A26" s="38" t="s">
        <v>81</v>
      </c>
      <c r="B26" s="337"/>
      <c r="C26" s="337"/>
      <c r="D26" s="199"/>
    </row>
    <row r="28" ht="12.75">
      <c r="A28" s="1001" t="s">
        <v>501</v>
      </c>
    </row>
  </sheetData>
  <mergeCells count="2">
    <mergeCell ref="A2:D2"/>
    <mergeCell ref="A3:D3"/>
  </mergeCells>
  <hyperlinks>
    <hyperlink ref="A28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 codeName="Hoja107"/>
  <dimension ref="A2:D28"/>
  <sheetViews>
    <sheetView workbookViewId="0" topLeftCell="A16">
      <selection activeCell="A28" sqref="A28"/>
    </sheetView>
  </sheetViews>
  <sheetFormatPr defaultColWidth="12" defaultRowHeight="12.75"/>
  <cols>
    <col min="1" max="1" width="35" style="0" customWidth="1"/>
    <col min="2" max="2" width="25.66015625" style="0" customWidth="1"/>
    <col min="3" max="3" width="22.66015625" style="0" customWidth="1"/>
    <col min="4" max="4" width="25" style="0" customWidth="1"/>
  </cols>
  <sheetData>
    <row r="2" spans="1:4" ht="12.75">
      <c r="A2" s="1028" t="s">
        <v>84</v>
      </c>
      <c r="B2" s="1029"/>
      <c r="C2" s="1029"/>
      <c r="D2" s="1029"/>
    </row>
    <row r="3" spans="1:4" ht="12.75">
      <c r="A3" s="1030" t="s">
        <v>362</v>
      </c>
      <c r="B3" s="1030"/>
      <c r="C3" s="1030"/>
      <c r="D3" s="1030"/>
    </row>
    <row r="4" spans="1:4" ht="25.5">
      <c r="A4" s="995" t="s">
        <v>79</v>
      </c>
      <c r="B4" s="503" t="s">
        <v>364</v>
      </c>
      <c r="C4" s="504" t="s">
        <v>365</v>
      </c>
      <c r="D4" s="505" t="s">
        <v>366</v>
      </c>
    </row>
    <row r="5" spans="1:4" ht="13.5" thickBot="1">
      <c r="A5" s="996" t="s">
        <v>80</v>
      </c>
      <c r="B5" s="997" t="s">
        <v>367</v>
      </c>
      <c r="C5" s="999" t="s">
        <v>368</v>
      </c>
      <c r="D5" s="508"/>
    </row>
    <row r="6" spans="1:4" ht="12.75">
      <c r="A6" s="50" t="s">
        <v>955</v>
      </c>
      <c r="B6" s="51">
        <v>22066.47</v>
      </c>
      <c r="C6" s="51">
        <v>513.65</v>
      </c>
      <c r="D6" s="426">
        <v>0.023277397789496914</v>
      </c>
    </row>
    <row r="7" spans="1:4" ht="12.75">
      <c r="A7" s="50" t="s">
        <v>369</v>
      </c>
      <c r="B7" s="51">
        <v>24109.18</v>
      </c>
      <c r="C7" s="51">
        <v>490.78</v>
      </c>
      <c r="D7" s="426">
        <v>0.02035656127665893</v>
      </c>
    </row>
    <row r="8" spans="1:4" ht="12.75">
      <c r="A8" s="50" t="s">
        <v>370</v>
      </c>
      <c r="B8" s="51">
        <v>22078.78</v>
      </c>
      <c r="C8" s="51">
        <v>460.12</v>
      </c>
      <c r="D8" s="426">
        <v>0.02083991959700672</v>
      </c>
    </row>
    <row r="9" spans="1:4" ht="12.75">
      <c r="A9" s="50" t="s">
        <v>371</v>
      </c>
      <c r="B9" s="51">
        <v>24876.55</v>
      </c>
      <c r="C9" s="51">
        <v>462.03</v>
      </c>
      <c r="D9" s="426">
        <v>0.018572913044614305</v>
      </c>
    </row>
    <row r="10" spans="1:4" ht="12.75">
      <c r="A10" s="50" t="s">
        <v>372</v>
      </c>
      <c r="B10" s="51">
        <v>20734.64</v>
      </c>
      <c r="C10" s="51">
        <v>638.52</v>
      </c>
      <c r="D10" s="426">
        <v>0.030794843797625617</v>
      </c>
    </row>
    <row r="11" spans="1:4" ht="12.75">
      <c r="A11" s="50" t="s">
        <v>373</v>
      </c>
      <c r="B11" s="51">
        <v>22737.21</v>
      </c>
      <c r="C11" s="51">
        <v>410.42</v>
      </c>
      <c r="D11" s="426">
        <v>0.01805058756109479</v>
      </c>
    </row>
    <row r="12" spans="1:4" ht="12.75">
      <c r="A12" s="50" t="s">
        <v>374</v>
      </c>
      <c r="B12" s="51">
        <v>19873.87</v>
      </c>
      <c r="C12" s="51">
        <v>405.57</v>
      </c>
      <c r="D12" s="426">
        <v>0.020407197994150108</v>
      </c>
    </row>
    <row r="13" spans="1:4" ht="12.75">
      <c r="A13" s="50" t="s">
        <v>375</v>
      </c>
      <c r="B13" s="51">
        <v>18939.68</v>
      </c>
      <c r="C13" s="51">
        <v>474.66</v>
      </c>
      <c r="D13" s="426">
        <v>0.025061669468544347</v>
      </c>
    </row>
    <row r="14" spans="1:4" ht="12.75">
      <c r="A14" s="50" t="s">
        <v>953</v>
      </c>
      <c r="B14" s="51">
        <v>24430.53</v>
      </c>
      <c r="C14" s="51">
        <v>534.04</v>
      </c>
      <c r="D14" s="426">
        <v>0.021859533951985487</v>
      </c>
    </row>
    <row r="15" spans="1:4" ht="12.75">
      <c r="A15" s="50" t="s">
        <v>376</v>
      </c>
      <c r="B15" s="51">
        <v>22820.86</v>
      </c>
      <c r="C15" s="51">
        <v>480.6</v>
      </c>
      <c r="D15" s="426">
        <v>0.021059679608919208</v>
      </c>
    </row>
    <row r="16" spans="1:4" ht="12.75">
      <c r="A16" s="50" t="s">
        <v>377</v>
      </c>
      <c r="B16" s="51">
        <v>15806.03</v>
      </c>
      <c r="C16" s="51">
        <v>303.92</v>
      </c>
      <c r="D16" s="426">
        <v>0.01922810471699725</v>
      </c>
    </row>
    <row r="17" spans="1:4" ht="12.75">
      <c r="A17" s="50" t="s">
        <v>952</v>
      </c>
      <c r="B17" s="51">
        <v>21795.44</v>
      </c>
      <c r="C17" s="51">
        <v>491.65</v>
      </c>
      <c r="D17" s="426">
        <v>0.022557470736998198</v>
      </c>
    </row>
    <row r="18" spans="1:4" ht="12.75">
      <c r="A18" s="50" t="s">
        <v>378</v>
      </c>
      <c r="B18" s="51">
        <v>27888.96</v>
      </c>
      <c r="C18" s="51">
        <v>643.32</v>
      </c>
      <c r="D18" s="426">
        <v>0.02306719217927094</v>
      </c>
    </row>
    <row r="19" spans="1:4" ht="12.75">
      <c r="A19" s="50" t="s">
        <v>379</v>
      </c>
      <c r="B19" s="51">
        <v>22293.86</v>
      </c>
      <c r="C19" s="51">
        <v>480.73</v>
      </c>
      <c r="D19" s="426">
        <v>0.02156333627285719</v>
      </c>
    </row>
    <row r="20" spans="1:4" ht="12.75">
      <c r="A20" s="267" t="s">
        <v>380</v>
      </c>
      <c r="B20" s="268">
        <v>27807.16</v>
      </c>
      <c r="C20" s="268">
        <v>732.53</v>
      </c>
      <c r="D20" s="512">
        <v>0.02634321520068932</v>
      </c>
    </row>
    <row r="21" spans="1:4" ht="12.75">
      <c r="A21" s="50" t="s">
        <v>951</v>
      </c>
      <c r="B21" s="51">
        <v>28045.67</v>
      </c>
      <c r="C21" s="51">
        <v>507.55</v>
      </c>
      <c r="D21" s="426">
        <v>0.018097267777878012</v>
      </c>
    </row>
    <row r="22" spans="1:4" ht="12.75">
      <c r="A22" s="50" t="s">
        <v>381</v>
      </c>
      <c r="B22" s="51">
        <v>23250.69</v>
      </c>
      <c r="C22" s="51">
        <v>620.29</v>
      </c>
      <c r="D22" s="426">
        <v>0.026678348040423745</v>
      </c>
    </row>
    <row r="23" spans="1:4" ht="12.75">
      <c r="A23" s="50" t="s">
        <v>382</v>
      </c>
      <c r="B23" s="51">
        <v>27389.59</v>
      </c>
      <c r="C23" s="51">
        <v>1086.41</v>
      </c>
      <c r="D23" s="426">
        <v>0.03966506983127532</v>
      </c>
    </row>
    <row r="24" spans="1:4" ht="12.75">
      <c r="A24" s="112" t="s">
        <v>383</v>
      </c>
      <c r="B24" s="513">
        <v>23340.93</v>
      </c>
      <c r="C24" s="514">
        <v>519.91</v>
      </c>
      <c r="D24" s="998">
        <v>0.022274605167831786</v>
      </c>
    </row>
    <row r="25" spans="1:4" ht="13.5" thickBot="1">
      <c r="A25" s="29" t="s">
        <v>384</v>
      </c>
      <c r="B25" s="30">
        <v>119.1347559844445</v>
      </c>
      <c r="C25" s="30">
        <v>140.89553961262527</v>
      </c>
      <c r="D25" s="516"/>
    </row>
    <row r="26" spans="1:4" ht="12.75">
      <c r="A26" s="38" t="s">
        <v>83</v>
      </c>
      <c r="B26" s="337"/>
      <c r="C26" s="337"/>
      <c r="D26" s="199"/>
    </row>
    <row r="28" ht="12.75">
      <c r="A28" s="1001" t="s">
        <v>501</v>
      </c>
    </row>
  </sheetData>
  <mergeCells count="2">
    <mergeCell ref="A2:D2"/>
    <mergeCell ref="A3:D3"/>
  </mergeCells>
  <hyperlinks>
    <hyperlink ref="A28" location="'INDICE TABLAS'!A1" display="'INDICE TABLAS'!A1"/>
  </hyperlink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F21"/>
  <sheetViews>
    <sheetView workbookViewId="0" topLeftCell="A1">
      <selection activeCell="F10" sqref="F10"/>
    </sheetView>
  </sheetViews>
  <sheetFormatPr defaultColWidth="12" defaultRowHeight="12.75"/>
  <cols>
    <col min="1" max="1" width="37.83203125" style="0" customWidth="1"/>
    <col min="2" max="2" width="11.66015625" style="0" customWidth="1"/>
    <col min="3" max="3" width="9.66015625" style="0" customWidth="1"/>
    <col min="4" max="4" width="13" style="0" customWidth="1"/>
    <col min="5" max="5" width="9.33203125" style="124" customWidth="1"/>
    <col min="7" max="7" width="15.66015625" style="19" customWidth="1"/>
  </cols>
  <sheetData>
    <row r="2" spans="2:6" ht="12.75">
      <c r="B2" s="6"/>
      <c r="C2" s="6"/>
      <c r="D2" s="6"/>
      <c r="E2" s="111"/>
      <c r="F2" s="6"/>
    </row>
    <row r="3" spans="1:6" ht="12.75">
      <c r="A3" s="1" t="s">
        <v>889</v>
      </c>
      <c r="B3" s="6"/>
      <c r="C3" s="6"/>
      <c r="D3" s="6"/>
      <c r="E3" s="111"/>
      <c r="F3" s="6"/>
    </row>
    <row r="4" spans="1:6" ht="12.75">
      <c r="A4" s="112"/>
      <c r="B4" s="113" t="s">
        <v>875</v>
      </c>
      <c r="C4" s="113"/>
      <c r="D4" s="113" t="s">
        <v>876</v>
      </c>
      <c r="E4" s="114"/>
      <c r="F4" s="115"/>
    </row>
    <row r="5" spans="1:6" ht="13.5" thickBot="1">
      <c r="A5" s="29"/>
      <c r="B5" s="116">
        <v>2005</v>
      </c>
      <c r="C5" s="116" t="s">
        <v>877</v>
      </c>
      <c r="D5" s="116">
        <v>2005</v>
      </c>
      <c r="E5" s="117" t="s">
        <v>877</v>
      </c>
      <c r="F5" s="115"/>
    </row>
    <row r="6" spans="1:6" ht="15.75">
      <c r="A6" s="118" t="s">
        <v>910</v>
      </c>
      <c r="B6" s="56">
        <v>400459</v>
      </c>
      <c r="C6" s="56">
        <v>57.448398739879146</v>
      </c>
      <c r="D6" s="56">
        <v>24889036</v>
      </c>
      <c r="E6" s="119">
        <v>54.38503126124166</v>
      </c>
      <c r="F6" s="6"/>
    </row>
    <row r="7" spans="1:6" ht="15.75">
      <c r="A7" s="118" t="s">
        <v>911</v>
      </c>
      <c r="B7" s="56">
        <v>105188</v>
      </c>
      <c r="C7" s="56">
        <v>15.089889768117107</v>
      </c>
      <c r="D7" s="56">
        <v>6445978</v>
      </c>
      <c r="E7" s="119">
        <v>14.085106190503963</v>
      </c>
      <c r="F7" s="6"/>
    </row>
    <row r="8" spans="1:6" ht="12.75">
      <c r="A8" s="118" t="s">
        <v>880</v>
      </c>
      <c r="B8" s="56">
        <v>10880</v>
      </c>
      <c r="C8" s="56">
        <v>1.5608054215035376</v>
      </c>
      <c r="D8" s="56">
        <v>495398</v>
      </c>
      <c r="E8" s="119">
        <v>1.0824941438775126</v>
      </c>
      <c r="F8" s="6"/>
    </row>
    <row r="9" spans="1:6" ht="15.75">
      <c r="A9" s="118" t="s">
        <v>912</v>
      </c>
      <c r="B9" s="56">
        <v>17088</v>
      </c>
      <c r="C9" s="56">
        <v>2.4513826325967325</v>
      </c>
      <c r="D9" s="56">
        <v>913258</v>
      </c>
      <c r="E9" s="119">
        <v>1.9955600080123246</v>
      </c>
      <c r="F9" s="6"/>
    </row>
    <row r="10" spans="1:6" ht="12.75">
      <c r="A10" s="118" t="s">
        <v>882</v>
      </c>
      <c r="B10" s="56">
        <v>135846</v>
      </c>
      <c r="C10" s="56">
        <v>19.487975486173674</v>
      </c>
      <c r="D10" s="56">
        <v>10261956</v>
      </c>
      <c r="E10" s="119">
        <v>22.42339951862685</v>
      </c>
      <c r="F10" s="6"/>
    </row>
    <row r="11" spans="1:6" ht="12.75">
      <c r="A11" s="118" t="s">
        <v>883</v>
      </c>
      <c r="B11" s="56">
        <v>9808</v>
      </c>
      <c r="C11" s="56">
        <v>1.4070201814436303</v>
      </c>
      <c r="D11" s="56">
        <v>701971</v>
      </c>
      <c r="E11" s="119">
        <v>1.5338767953682524</v>
      </c>
      <c r="F11" s="6"/>
    </row>
    <row r="12" spans="1:6" ht="12.75">
      <c r="A12" s="118" t="s">
        <v>884</v>
      </c>
      <c r="B12" s="56">
        <v>15531</v>
      </c>
      <c r="C12" s="56">
        <v>2.228021047920169</v>
      </c>
      <c r="D12" s="56">
        <v>1787084</v>
      </c>
      <c r="E12" s="119">
        <v>3.9049571548879913</v>
      </c>
      <c r="F12" s="6"/>
    </row>
    <row r="13" spans="1:6" ht="12.75">
      <c r="A13" s="118" t="s">
        <v>885</v>
      </c>
      <c r="B13" s="56">
        <v>2276</v>
      </c>
      <c r="C13" s="56">
        <v>0.32650672236599737</v>
      </c>
      <c r="D13" s="56">
        <v>269816</v>
      </c>
      <c r="E13" s="119">
        <v>0.5895749274814492</v>
      </c>
      <c r="F13" s="6"/>
    </row>
    <row r="14" spans="1:6" ht="13.5" thickBot="1">
      <c r="A14" s="120" t="s">
        <v>886</v>
      </c>
      <c r="B14" s="89">
        <v>697076</v>
      </c>
      <c r="C14" s="121">
        <v>100</v>
      </c>
      <c r="D14" s="89">
        <v>45764497</v>
      </c>
      <c r="E14" s="121">
        <v>100</v>
      </c>
      <c r="F14" s="6"/>
    </row>
    <row r="15" spans="1:6" ht="12.75">
      <c r="A15" s="122" t="s">
        <v>887</v>
      </c>
      <c r="B15" s="6"/>
      <c r="C15" s="6"/>
      <c r="D15" s="6"/>
      <c r="E15" s="111"/>
      <c r="F15" s="6"/>
    </row>
    <row r="16" spans="1:6" ht="12.75">
      <c r="A16" s="122" t="s">
        <v>888</v>
      </c>
      <c r="B16" s="6"/>
      <c r="C16" s="6"/>
      <c r="D16" s="6"/>
      <c r="E16" s="111"/>
      <c r="F16" s="6"/>
    </row>
    <row r="17" spans="1:6" ht="15.75">
      <c r="A17" s="44" t="s">
        <v>913</v>
      </c>
      <c r="B17" s="6"/>
      <c r="C17" s="123"/>
      <c r="D17" s="6"/>
      <c r="E17" s="111"/>
      <c r="F17" s="6"/>
    </row>
    <row r="18" spans="1:6" ht="15.75">
      <c r="A18" s="44" t="s">
        <v>914</v>
      </c>
      <c r="B18" s="6"/>
      <c r="C18" s="6"/>
      <c r="D18" s="6"/>
      <c r="E18" s="111"/>
      <c r="F18" s="6"/>
    </row>
    <row r="19" spans="1:2" ht="15.75">
      <c r="A19" s="44" t="s">
        <v>915</v>
      </c>
      <c r="B19" s="19"/>
    </row>
    <row r="20" ht="14.25">
      <c r="A20" s="125"/>
    </row>
    <row r="21" ht="12.75">
      <c r="A21" s="1001" t="s">
        <v>501</v>
      </c>
    </row>
  </sheetData>
  <hyperlinks>
    <hyperlink ref="A2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3:IR25"/>
  <sheetViews>
    <sheetView workbookViewId="0" topLeftCell="A1">
      <selection activeCell="A23" sqref="A23"/>
    </sheetView>
  </sheetViews>
  <sheetFormatPr defaultColWidth="12" defaultRowHeight="12.75"/>
  <cols>
    <col min="1" max="1" width="27.16015625" style="148" customWidth="1"/>
    <col min="2" max="2" width="8.66015625" style="0" customWidth="1"/>
    <col min="3" max="3" width="8.16015625" style="0" customWidth="1"/>
    <col min="4" max="5" width="8" style="0" customWidth="1"/>
    <col min="6" max="6" width="9" style="0" customWidth="1"/>
    <col min="7" max="7" width="9.16015625" style="0" customWidth="1"/>
    <col min="8" max="8" width="9" style="0" customWidth="1"/>
    <col min="9" max="9" width="8.16015625" style="0" customWidth="1"/>
    <col min="10" max="10" width="10" style="0" customWidth="1"/>
    <col min="11" max="11" width="9.83203125" style="0" customWidth="1"/>
  </cols>
  <sheetData>
    <row r="3" ht="12.75">
      <c r="A3" s="1" t="s">
        <v>904</v>
      </c>
    </row>
    <row r="4" spans="1:15" ht="12.75">
      <c r="A4" s="6" t="s">
        <v>890</v>
      </c>
      <c r="M4" s="39"/>
      <c r="N4" s="39"/>
      <c r="O4" s="39"/>
    </row>
    <row r="5" spans="1:15" s="39" customFormat="1" ht="12.75">
      <c r="A5" s="126"/>
      <c r="B5" s="1013"/>
      <c r="C5" s="1013"/>
      <c r="D5" s="1013"/>
      <c r="E5" s="1013"/>
      <c r="F5" s="1013"/>
      <c r="G5" s="113"/>
      <c r="H5" s="113"/>
      <c r="I5" s="113"/>
      <c r="J5" s="127" t="s">
        <v>891</v>
      </c>
      <c r="K5" s="127" t="s">
        <v>891</v>
      </c>
      <c r="M5" s="128"/>
      <c r="N5" s="128"/>
      <c r="O5" s="128"/>
    </row>
    <row r="6" spans="1:15" s="131" customFormat="1" ht="13.5" thickBot="1">
      <c r="A6" s="129" t="s">
        <v>892</v>
      </c>
      <c r="B6" s="116">
        <v>1995</v>
      </c>
      <c r="C6" s="116">
        <v>1997</v>
      </c>
      <c r="D6" s="116">
        <v>1999</v>
      </c>
      <c r="E6" s="116">
        <v>2001</v>
      </c>
      <c r="F6" s="116">
        <v>2002</v>
      </c>
      <c r="G6" s="116">
        <v>2003</v>
      </c>
      <c r="H6" s="116">
        <v>2004</v>
      </c>
      <c r="I6" s="116">
        <v>2005</v>
      </c>
      <c r="J6" s="130" t="s">
        <v>893</v>
      </c>
      <c r="K6" s="130" t="s">
        <v>894</v>
      </c>
      <c r="M6" s="132"/>
      <c r="N6" s="132"/>
      <c r="O6" s="132"/>
    </row>
    <row r="7" spans="1:12" s="39" customFormat="1" ht="24">
      <c r="A7" s="133" t="s">
        <v>878</v>
      </c>
      <c r="B7" s="134">
        <v>204038.42707319127</v>
      </c>
      <c r="C7" s="134">
        <v>228354.59642124682</v>
      </c>
      <c r="D7" s="134">
        <v>257536.6749632736</v>
      </c>
      <c r="E7" s="134">
        <v>292795.23345000006</v>
      </c>
      <c r="F7" s="135">
        <v>310530.196</v>
      </c>
      <c r="G7" s="134">
        <v>340089.492</v>
      </c>
      <c r="H7" s="134">
        <v>372982.1837540304</v>
      </c>
      <c r="I7" s="134">
        <v>400459</v>
      </c>
      <c r="J7" s="52">
        <v>0.28959761452635036</v>
      </c>
      <c r="K7" s="52">
        <v>0.9626646105066772</v>
      </c>
      <c r="L7" s="136"/>
    </row>
    <row r="8" spans="1:13" s="39" customFormat="1" ht="12.75">
      <c r="A8" s="133" t="s">
        <v>879</v>
      </c>
      <c r="B8" s="134">
        <v>58269.273664851615</v>
      </c>
      <c r="C8" s="134">
        <v>65497</v>
      </c>
      <c r="D8" s="134">
        <v>74627.20514082168</v>
      </c>
      <c r="E8" s="134">
        <v>88092.61200999998</v>
      </c>
      <c r="F8" s="135">
        <v>93976.071</v>
      </c>
      <c r="G8" s="134">
        <v>101898.872</v>
      </c>
      <c r="H8" s="134">
        <v>101509.41124596958</v>
      </c>
      <c r="I8" s="134">
        <v>105188</v>
      </c>
      <c r="J8" s="52">
        <v>0.11930621147164167</v>
      </c>
      <c r="K8" s="52">
        <v>0.8052052717356943</v>
      </c>
      <c r="L8" s="136"/>
      <c r="M8" s="137"/>
    </row>
    <row r="9" spans="1:12" s="39" customFormat="1" ht="12.75">
      <c r="A9" s="133" t="s">
        <v>880</v>
      </c>
      <c r="B9" s="134">
        <v>3436.719435529432</v>
      </c>
      <c r="C9" s="134">
        <v>6648.750495834986</v>
      </c>
      <c r="D9" s="134">
        <v>7650.0646749125535</v>
      </c>
      <c r="E9" s="134">
        <v>9180.39943</v>
      </c>
      <c r="F9" s="138">
        <v>9833.319</v>
      </c>
      <c r="G9" s="134">
        <v>9266.55</v>
      </c>
      <c r="H9" s="134">
        <v>10332.84</v>
      </c>
      <c r="I9" s="134">
        <v>10880.349</v>
      </c>
      <c r="J9" s="52">
        <v>0.10647778232354721</v>
      </c>
      <c r="K9" s="52">
        <v>2.1659113302985893</v>
      </c>
      <c r="L9" s="110"/>
    </row>
    <row r="10" spans="1:13" s="39" customFormat="1" ht="12.75">
      <c r="A10" s="133" t="s">
        <v>881</v>
      </c>
      <c r="B10" s="134">
        <v>8215.060161311649</v>
      </c>
      <c r="C10" s="134">
        <v>6344</v>
      </c>
      <c r="D10" s="134">
        <v>8381.638076520861</v>
      </c>
      <c r="E10" s="134">
        <v>9116.41043</v>
      </c>
      <c r="F10" s="135">
        <v>9564.939</v>
      </c>
      <c r="G10" s="134">
        <v>13957.435999999998</v>
      </c>
      <c r="H10" s="134">
        <v>16025.289000000002</v>
      </c>
      <c r="I10" s="134">
        <v>17088</v>
      </c>
      <c r="J10" s="52">
        <v>0.786524723262741</v>
      </c>
      <c r="K10" s="52">
        <v>1.0800821496688422</v>
      </c>
      <c r="L10" s="110"/>
      <c r="M10" s="137"/>
    </row>
    <row r="11" spans="1:12" s="39" customFormat="1" ht="12.75">
      <c r="A11" s="133" t="s">
        <v>882</v>
      </c>
      <c r="B11" s="134">
        <v>55907.97302657676</v>
      </c>
      <c r="C11" s="134">
        <v>67954.24494849326</v>
      </c>
      <c r="D11" s="134">
        <v>81357.73442477132</v>
      </c>
      <c r="E11" s="134">
        <v>89628.93513</v>
      </c>
      <c r="F11" s="135">
        <v>105972.264</v>
      </c>
      <c r="G11" s="134">
        <v>119555.298</v>
      </c>
      <c r="H11" s="134">
        <v>127377.731</v>
      </c>
      <c r="I11" s="134">
        <v>135846.097</v>
      </c>
      <c r="J11" s="52">
        <v>0.2819023758896009</v>
      </c>
      <c r="K11" s="52">
        <v>1.4298161719335338</v>
      </c>
      <c r="L11" s="110"/>
    </row>
    <row r="12" spans="1:13" s="39" customFormat="1" ht="24">
      <c r="A12" s="133" t="s">
        <v>895</v>
      </c>
      <c r="B12" s="134">
        <v>4545.86924380657</v>
      </c>
      <c r="C12" s="134">
        <v>6023.884221028211</v>
      </c>
      <c r="D12" s="134">
        <v>5917.048309352951</v>
      </c>
      <c r="E12" s="134">
        <v>6676.75766</v>
      </c>
      <c r="F12" s="135">
        <v>7040.657999999999</v>
      </c>
      <c r="G12" s="134">
        <v>8176.4619999999995</v>
      </c>
      <c r="H12" s="134">
        <v>9638.374</v>
      </c>
      <c r="I12" s="134">
        <v>9808</v>
      </c>
      <c r="J12" s="52">
        <v>0.3930516153461794</v>
      </c>
      <c r="K12" s="52">
        <v>1.1575631576651082</v>
      </c>
      <c r="L12" s="110"/>
      <c r="M12" s="139"/>
    </row>
    <row r="13" spans="1:12" s="39" customFormat="1" ht="12.75">
      <c r="A13" s="133" t="s">
        <v>884</v>
      </c>
      <c r="B13" s="134">
        <v>11925.011719736036</v>
      </c>
      <c r="C13" s="134">
        <v>15166.564494608921</v>
      </c>
      <c r="D13" s="134">
        <v>20612.27867729256</v>
      </c>
      <c r="E13" s="134">
        <v>21192.98561</v>
      </c>
      <c r="F13" s="135">
        <v>22229.873</v>
      </c>
      <c r="G13" s="134">
        <v>17260.842</v>
      </c>
      <c r="H13" s="134">
        <v>23972.428</v>
      </c>
      <c r="I13" s="134">
        <v>15531</v>
      </c>
      <c r="J13" s="52">
        <v>-0.3013455362520514</v>
      </c>
      <c r="K13" s="52">
        <v>0.30238865713616114</v>
      </c>
      <c r="L13" s="110"/>
    </row>
    <row r="14" spans="1:13" s="39" customFormat="1" ht="24">
      <c r="A14" s="133" t="s">
        <v>896</v>
      </c>
      <c r="B14" s="134">
        <v>1558</v>
      </c>
      <c r="C14" s="134">
        <v>1705</v>
      </c>
      <c r="D14" s="134">
        <v>1777</v>
      </c>
      <c r="E14" s="134">
        <v>1809</v>
      </c>
      <c r="F14" s="135">
        <v>1812.462</v>
      </c>
      <c r="G14" s="134">
        <v>1902.284</v>
      </c>
      <c r="H14" s="134">
        <v>2173.712</v>
      </c>
      <c r="I14" s="134">
        <v>2275.501</v>
      </c>
      <c r="J14" s="52">
        <v>0.25547514927209525</v>
      </c>
      <c r="K14" s="52">
        <v>0.46052695763799756</v>
      </c>
      <c r="L14" s="110"/>
      <c r="M14" s="137"/>
    </row>
    <row r="15" spans="1:15" s="39" customFormat="1" ht="24.75" thickBot="1">
      <c r="A15" s="140" t="s">
        <v>897</v>
      </c>
      <c r="B15" s="141">
        <v>347896.3343250033</v>
      </c>
      <c r="C15" s="141">
        <v>397694.04058121215</v>
      </c>
      <c r="D15" s="141">
        <v>457859.64426694554</v>
      </c>
      <c r="E15" s="141">
        <v>518492.33372</v>
      </c>
      <c r="F15" s="141">
        <v>560959.7820000001</v>
      </c>
      <c r="G15" s="141">
        <v>612107.236</v>
      </c>
      <c r="H15" s="141">
        <v>664011.9689999999</v>
      </c>
      <c r="I15" s="141">
        <v>697075.947</v>
      </c>
      <c r="J15" s="109">
        <v>0.24264870560720508</v>
      </c>
      <c r="K15" s="109">
        <v>1.0036886802859915</v>
      </c>
      <c r="L15" s="142"/>
      <c r="M15" s="143"/>
      <c r="N15" s="143"/>
      <c r="O15" s="143"/>
    </row>
    <row r="16" spans="1:15" ht="12.75">
      <c r="A16" s="6" t="s">
        <v>898</v>
      </c>
      <c r="B16" s="6"/>
      <c r="C16" s="6"/>
      <c r="D16" s="6"/>
      <c r="M16" s="144"/>
      <c r="N16" s="144"/>
      <c r="O16" s="144"/>
    </row>
    <row r="17" spans="1:15" ht="12.75">
      <c r="A17" s="122" t="s">
        <v>899</v>
      </c>
      <c r="B17" s="6"/>
      <c r="C17" s="6"/>
      <c r="D17" s="6"/>
      <c r="M17" s="39"/>
      <c r="N17" s="39"/>
      <c r="O17" s="39"/>
    </row>
    <row r="18" spans="1:252" ht="13.5">
      <c r="A18" s="145" t="s">
        <v>900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 t="s">
        <v>887</v>
      </c>
      <c r="HZ18" s="122" t="s">
        <v>887</v>
      </c>
      <c r="IA18" s="122" t="s">
        <v>887</v>
      </c>
      <c r="IB18" s="122" t="s">
        <v>887</v>
      </c>
      <c r="IC18" s="122" t="s">
        <v>887</v>
      </c>
      <c r="ID18" s="122" t="s">
        <v>887</v>
      </c>
      <c r="IE18" s="122" t="s">
        <v>887</v>
      </c>
      <c r="IF18" s="122" t="s">
        <v>887</v>
      </c>
      <c r="IG18" s="122" t="s">
        <v>887</v>
      </c>
      <c r="IH18" s="122" t="s">
        <v>887</v>
      </c>
      <c r="II18" s="122" t="s">
        <v>887</v>
      </c>
      <c r="IJ18" s="122" t="s">
        <v>887</v>
      </c>
      <c r="IK18" s="122" t="s">
        <v>887</v>
      </c>
      <c r="IL18" s="122" t="s">
        <v>887</v>
      </c>
      <c r="IM18" s="122" t="s">
        <v>887</v>
      </c>
      <c r="IN18" s="122" t="s">
        <v>887</v>
      </c>
      <c r="IO18" s="122" t="s">
        <v>887</v>
      </c>
      <c r="IP18" s="122" t="s">
        <v>887</v>
      </c>
      <c r="IQ18" s="122" t="s">
        <v>887</v>
      </c>
      <c r="IR18" s="122" t="s">
        <v>887</v>
      </c>
    </row>
    <row r="19" spans="1:15" ht="13.5">
      <c r="A19" s="145" t="s">
        <v>901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144"/>
      <c r="N19" s="144"/>
      <c r="O19" s="144"/>
    </row>
    <row r="20" spans="1:4" ht="13.5">
      <c r="A20" s="145" t="s">
        <v>902</v>
      </c>
      <c r="B20" s="6"/>
      <c r="C20" s="6"/>
      <c r="D20" s="6"/>
    </row>
    <row r="21" spans="1:15" ht="15.75">
      <c r="A21" s="44" t="s">
        <v>903</v>
      </c>
      <c r="B21" s="6"/>
      <c r="C21" s="6"/>
      <c r="D21" s="6"/>
      <c r="M21" s="146"/>
      <c r="N21" s="146"/>
      <c r="O21" s="146"/>
    </row>
    <row r="22" ht="12.75">
      <c r="A22" s="147"/>
    </row>
    <row r="23" spans="1:15" ht="12.75">
      <c r="A23" s="1001" t="s">
        <v>501</v>
      </c>
      <c r="M23" s="146"/>
      <c r="N23" s="146"/>
      <c r="O23" s="146"/>
    </row>
    <row r="24" spans="2:10" ht="12.75">
      <c r="B24" s="6"/>
      <c r="C24" s="6"/>
      <c r="D24" s="6"/>
      <c r="E24" s="6"/>
      <c r="F24" s="6"/>
      <c r="G24" s="6"/>
      <c r="H24" s="6"/>
      <c r="I24" s="6"/>
      <c r="J24" s="6"/>
    </row>
    <row r="25" ht="12.75">
      <c r="A25" s="147"/>
    </row>
  </sheetData>
  <mergeCells count="1">
    <mergeCell ref="B5:F5"/>
  </mergeCells>
  <hyperlinks>
    <hyperlink ref="A2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K23"/>
  <sheetViews>
    <sheetView workbookViewId="0" topLeftCell="A1">
      <selection activeCell="A10" sqref="A10"/>
    </sheetView>
  </sheetViews>
  <sheetFormatPr defaultColWidth="12" defaultRowHeight="12.75"/>
  <cols>
    <col min="1" max="1" width="48" style="0" customWidth="1"/>
    <col min="2" max="2" width="10" style="19" customWidth="1"/>
    <col min="3" max="3" width="11" style="19" customWidth="1"/>
    <col min="4" max="4" width="10.66015625" style="19" customWidth="1"/>
    <col min="5" max="5" width="9.33203125" style="19" customWidth="1"/>
    <col min="6" max="6" width="8.16015625" style="19" customWidth="1"/>
    <col min="7" max="7" width="10.33203125" style="19" customWidth="1"/>
    <col min="8" max="8" width="8.83203125" style="19" customWidth="1"/>
    <col min="9" max="9" width="4.5" style="19" customWidth="1"/>
    <col min="10" max="11" width="28.16015625" style="19" bestFit="1" customWidth="1"/>
    <col min="12" max="19" width="28.16015625" style="0" bestFit="1" customWidth="1"/>
    <col min="20" max="20" width="16" style="0" customWidth="1"/>
    <col min="21" max="21" width="16" style="0" bestFit="1" customWidth="1"/>
  </cols>
  <sheetData>
    <row r="1" spans="2:8" ht="12.75">
      <c r="B1" s="18"/>
      <c r="C1" s="18"/>
      <c r="D1" s="18"/>
      <c r="E1" s="18"/>
      <c r="F1" s="18"/>
      <c r="G1" s="18"/>
      <c r="H1" s="18"/>
    </row>
    <row r="2" spans="1:8" ht="12.75">
      <c r="A2" s="1" t="s">
        <v>926</v>
      </c>
      <c r="B2" s="18"/>
      <c r="C2" s="18"/>
      <c r="D2" s="18"/>
      <c r="E2" s="18"/>
      <c r="F2" s="18"/>
      <c r="G2" s="18"/>
      <c r="H2" s="18"/>
    </row>
    <row r="3" spans="1:11" ht="69.75" customHeight="1" thickBot="1">
      <c r="A3" s="149" t="s">
        <v>862</v>
      </c>
      <c r="B3" s="150" t="s">
        <v>916</v>
      </c>
      <c r="C3" s="150" t="s">
        <v>917</v>
      </c>
      <c r="D3" s="150" t="s">
        <v>918</v>
      </c>
      <c r="E3" s="150" t="s">
        <v>810</v>
      </c>
      <c r="F3" s="150" t="s">
        <v>827</v>
      </c>
      <c r="G3" s="150" t="s">
        <v>919</v>
      </c>
      <c r="H3" s="150" t="s">
        <v>920</v>
      </c>
      <c r="J3" s="19">
        <v>943138.06331982</v>
      </c>
      <c r="K3"/>
    </row>
    <row r="4" spans="1:10" ht="13.5" thickBot="1">
      <c r="A4" s="151" t="s">
        <v>921</v>
      </c>
      <c r="B4" s="152">
        <v>892.8385800000001</v>
      </c>
      <c r="C4" s="152">
        <v>33535.71794</v>
      </c>
      <c r="D4" s="152">
        <v>2567.48904</v>
      </c>
      <c r="E4" s="152">
        <v>702807.646552673</v>
      </c>
      <c r="F4" s="153">
        <v>0</v>
      </c>
      <c r="G4" s="152">
        <v>180419.54244514706</v>
      </c>
      <c r="H4" s="152">
        <v>920223.23455782</v>
      </c>
      <c r="I4" s="142"/>
      <c r="J4" s="154">
        <v>0.975703632741382</v>
      </c>
    </row>
    <row r="5" spans="1:10" ht="12.75">
      <c r="A5" s="100" t="s">
        <v>922</v>
      </c>
      <c r="B5" s="101">
        <v>333.75969</v>
      </c>
      <c r="C5" s="101">
        <v>29390.94003</v>
      </c>
      <c r="D5" s="156">
        <v>0</v>
      </c>
      <c r="E5" s="101">
        <v>489741.08005996497</v>
      </c>
      <c r="F5" s="156">
        <v>0</v>
      </c>
      <c r="G5" s="101">
        <v>98488.41009926471</v>
      </c>
      <c r="H5" s="101">
        <v>617954.1898792296</v>
      </c>
      <c r="I5" s="142"/>
      <c r="J5" s="20">
        <v>0.6552107415790727</v>
      </c>
    </row>
    <row r="6" spans="1:10" ht="12.75">
      <c r="A6" s="100" t="s">
        <v>923</v>
      </c>
      <c r="B6" s="156">
        <v>0</v>
      </c>
      <c r="C6" s="101">
        <v>4144.77791</v>
      </c>
      <c r="D6" s="156">
        <v>0</v>
      </c>
      <c r="E6" s="101">
        <v>146883.47261000003</v>
      </c>
      <c r="F6" s="156">
        <v>0</v>
      </c>
      <c r="G6" s="101">
        <v>46533.36</v>
      </c>
      <c r="H6" s="101">
        <v>197561.61052000005</v>
      </c>
      <c r="I6" s="142"/>
      <c r="J6" s="20">
        <v>0.2094726299398718</v>
      </c>
    </row>
    <row r="7" spans="1:10" ht="12.75">
      <c r="A7" s="100" t="s">
        <v>855</v>
      </c>
      <c r="B7" s="101">
        <v>122.88299</v>
      </c>
      <c r="C7" s="156">
        <v>0</v>
      </c>
      <c r="D7" s="101">
        <v>2567.48904</v>
      </c>
      <c r="E7" s="101">
        <v>35218.921386308</v>
      </c>
      <c r="F7" s="156">
        <v>0</v>
      </c>
      <c r="G7" s="101">
        <v>10524.63555588235</v>
      </c>
      <c r="H7" s="101">
        <v>48433.92897219035</v>
      </c>
      <c r="I7" s="142"/>
      <c r="J7" s="20">
        <v>0.051354017885466584</v>
      </c>
    </row>
    <row r="8" spans="1:10" ht="12.75">
      <c r="A8" s="100" t="s">
        <v>924</v>
      </c>
      <c r="B8" s="101">
        <v>436.19590000000005</v>
      </c>
      <c r="C8" s="156">
        <v>0</v>
      </c>
      <c r="D8" s="156">
        <v>0</v>
      </c>
      <c r="E8" s="101">
        <v>30964.172496400002</v>
      </c>
      <c r="F8" s="156">
        <v>0</v>
      </c>
      <c r="G8" s="101">
        <v>24873.13679</v>
      </c>
      <c r="H8" s="101">
        <v>56273.5051864</v>
      </c>
      <c r="I8" s="142"/>
      <c r="J8" s="20">
        <v>0.059666243336971056</v>
      </c>
    </row>
    <row r="9" spans="1:10" ht="13.5" thickBot="1">
      <c r="A9" s="74" t="s">
        <v>925</v>
      </c>
      <c r="B9" s="155">
        <v>0</v>
      </c>
      <c r="C9" s="155">
        <v>0</v>
      </c>
      <c r="D9" s="97">
        <v>4091.5003699999997</v>
      </c>
      <c r="E9" s="97">
        <v>18729.756011999998</v>
      </c>
      <c r="F9" s="97">
        <v>80.76631</v>
      </c>
      <c r="G9" s="97">
        <v>12.80607</v>
      </c>
      <c r="H9" s="97">
        <v>22914.828761999997</v>
      </c>
      <c r="I9" s="142"/>
      <c r="J9" s="154">
        <v>0.02429636725861793</v>
      </c>
    </row>
    <row r="10" spans="1:10" ht="12.75">
      <c r="A10" s="100" t="s">
        <v>858</v>
      </c>
      <c r="B10" s="156">
        <v>0</v>
      </c>
      <c r="C10" s="156">
        <v>0</v>
      </c>
      <c r="D10" s="101">
        <v>1468.57422</v>
      </c>
      <c r="E10" s="101">
        <v>15531.34955</v>
      </c>
      <c r="F10" s="156">
        <v>0</v>
      </c>
      <c r="G10" s="156">
        <v>0</v>
      </c>
      <c r="H10" s="101">
        <v>16999.92377</v>
      </c>
      <c r="I10" s="142"/>
      <c r="J10" s="20">
        <v>0.018024851748810494</v>
      </c>
    </row>
    <row r="11" spans="1:11" ht="12.75">
      <c r="A11" s="100" t="s">
        <v>866</v>
      </c>
      <c r="B11" s="156">
        <v>0</v>
      </c>
      <c r="C11" s="156">
        <v>0</v>
      </c>
      <c r="D11" s="156">
        <v>0</v>
      </c>
      <c r="E11" s="101">
        <v>804.74885</v>
      </c>
      <c r="F11" s="156">
        <v>0</v>
      </c>
      <c r="G11" s="156">
        <v>0</v>
      </c>
      <c r="H11" s="101">
        <v>804.74885</v>
      </c>
      <c r="I11" s="142"/>
      <c r="J11" s="20">
        <v>0.0008532672800494407</v>
      </c>
      <c r="K11" s="20">
        <v>0.006271515509807438</v>
      </c>
    </row>
    <row r="12" spans="1:10" ht="12.75">
      <c r="A12" s="100" t="s">
        <v>867</v>
      </c>
      <c r="B12" s="156">
        <v>0</v>
      </c>
      <c r="C12" s="156">
        <v>0</v>
      </c>
      <c r="D12" s="156">
        <v>0</v>
      </c>
      <c r="E12" s="101">
        <v>774.32929</v>
      </c>
      <c r="F12" s="101">
        <v>80.76631</v>
      </c>
      <c r="G12" s="101">
        <v>12.80607</v>
      </c>
      <c r="H12" s="101">
        <v>867.90167</v>
      </c>
      <c r="I12" s="142"/>
      <c r="J12" s="20">
        <v>0.0009202275931320278</v>
      </c>
    </row>
    <row r="13" spans="1:10" ht="12.75">
      <c r="A13" s="100" t="s">
        <v>868</v>
      </c>
      <c r="B13" s="156">
        <v>0</v>
      </c>
      <c r="C13" s="156">
        <v>0</v>
      </c>
      <c r="D13" s="101">
        <v>494.3961</v>
      </c>
      <c r="E13" s="101">
        <v>1548.15011</v>
      </c>
      <c r="F13" s="156">
        <v>0</v>
      </c>
      <c r="G13" s="156">
        <v>0</v>
      </c>
      <c r="H13" s="101">
        <v>2042.54621</v>
      </c>
      <c r="I13" s="142"/>
      <c r="J13" s="20">
        <v>0.0021656916303539843</v>
      </c>
    </row>
    <row r="14" spans="1:10" ht="12.75">
      <c r="A14" s="100" t="s">
        <v>869</v>
      </c>
      <c r="B14" s="156">
        <v>0</v>
      </c>
      <c r="C14" s="156">
        <v>0</v>
      </c>
      <c r="D14" s="101">
        <v>2128.53005</v>
      </c>
      <c r="E14" s="101">
        <v>71.178212</v>
      </c>
      <c r="F14" s="156">
        <v>0</v>
      </c>
      <c r="G14" s="156">
        <v>0</v>
      </c>
      <c r="H14" s="101">
        <v>2199.7082619999996</v>
      </c>
      <c r="I14" s="142"/>
      <c r="J14" s="20">
        <v>0.0023323290062719844</v>
      </c>
    </row>
    <row r="15" spans="1:9" ht="12.75">
      <c r="A15" s="74" t="s">
        <v>834</v>
      </c>
      <c r="B15" s="155">
        <v>0</v>
      </c>
      <c r="C15" s="155">
        <v>0</v>
      </c>
      <c r="D15" s="97">
        <v>-2520.60215</v>
      </c>
      <c r="E15" s="155">
        <v>0</v>
      </c>
      <c r="F15" s="155">
        <v>0</v>
      </c>
      <c r="G15" s="155">
        <v>0</v>
      </c>
      <c r="H15" s="97">
        <v>-2520.60215</v>
      </c>
      <c r="I15" s="142"/>
    </row>
    <row r="16" spans="1:9" ht="12.75">
      <c r="A16" s="100" t="s">
        <v>922</v>
      </c>
      <c r="B16" s="156">
        <v>0</v>
      </c>
      <c r="C16" s="156">
        <v>0</v>
      </c>
      <c r="D16" s="101">
        <v>-1540.0788200000002</v>
      </c>
      <c r="E16" s="156">
        <v>0</v>
      </c>
      <c r="F16" s="156">
        <v>0</v>
      </c>
      <c r="G16" s="156">
        <v>0</v>
      </c>
      <c r="H16" s="101">
        <v>-1540.0788200000002</v>
      </c>
      <c r="I16" s="142"/>
    </row>
    <row r="17" spans="1:9" ht="12.75">
      <c r="A17" s="100" t="s">
        <v>855</v>
      </c>
      <c r="B17" s="156">
        <v>0</v>
      </c>
      <c r="C17" s="156">
        <v>0</v>
      </c>
      <c r="D17" s="101">
        <v>-127.89761</v>
      </c>
      <c r="E17" s="156">
        <v>0</v>
      </c>
      <c r="F17" s="156">
        <v>0</v>
      </c>
      <c r="G17" s="156">
        <v>0</v>
      </c>
      <c r="H17" s="101">
        <v>-127.89761</v>
      </c>
      <c r="I17" s="142"/>
    </row>
    <row r="18" spans="1:9" ht="12.75">
      <c r="A18" s="100" t="s">
        <v>858</v>
      </c>
      <c r="B18" s="156">
        <v>0</v>
      </c>
      <c r="C18" s="156">
        <v>0</v>
      </c>
      <c r="D18" s="101">
        <v>-852.62572</v>
      </c>
      <c r="E18" s="156">
        <v>0</v>
      </c>
      <c r="F18" s="156">
        <v>0</v>
      </c>
      <c r="G18" s="156">
        <v>0</v>
      </c>
      <c r="H18" s="101">
        <v>-852.62572</v>
      </c>
      <c r="I18" s="142"/>
    </row>
    <row r="19" spans="1:9" ht="12.75">
      <c r="A19" s="74" t="s">
        <v>833</v>
      </c>
      <c r="B19" s="155">
        <v>0</v>
      </c>
      <c r="C19" s="155">
        <v>0</v>
      </c>
      <c r="D19" s="155">
        <v>0</v>
      </c>
      <c r="E19" s="97">
        <v>-10545.500870000002</v>
      </c>
      <c r="F19" s="155">
        <v>0</v>
      </c>
      <c r="G19" s="155">
        <v>0</v>
      </c>
      <c r="H19" s="97">
        <v>-10545.500870000002</v>
      </c>
      <c r="I19" s="142"/>
    </row>
    <row r="20" spans="1:9" ht="13.5" thickBot="1">
      <c r="A20" s="3" t="s">
        <v>920</v>
      </c>
      <c r="B20" s="89">
        <v>892.8385800000001</v>
      </c>
      <c r="C20" s="89">
        <v>33535.71794</v>
      </c>
      <c r="D20" s="89">
        <v>4138.3872599999995</v>
      </c>
      <c r="E20" s="89">
        <v>710991.901694673</v>
      </c>
      <c r="F20" s="89">
        <v>80.76631</v>
      </c>
      <c r="G20" s="89">
        <v>180432.34851514705</v>
      </c>
      <c r="H20" s="89">
        <v>930071.9602998199</v>
      </c>
      <c r="I20" s="142"/>
    </row>
    <row r="21" spans="1:9" ht="12.75">
      <c r="A21" s="38" t="s">
        <v>831</v>
      </c>
      <c r="B21" s="110"/>
      <c r="C21" s="110"/>
      <c r="D21" s="110"/>
      <c r="E21" s="110"/>
      <c r="F21" s="110"/>
      <c r="G21" s="110"/>
      <c r="H21" s="110"/>
      <c r="I21" s="142"/>
    </row>
    <row r="22" spans="1:9" ht="12.75">
      <c r="A22" s="38"/>
      <c r="B22" s="110"/>
      <c r="C22" s="110"/>
      <c r="D22" s="110"/>
      <c r="E22" s="110"/>
      <c r="F22" s="110"/>
      <c r="G22" s="110"/>
      <c r="H22" s="110"/>
      <c r="I22" s="142"/>
    </row>
    <row r="23" ht="12.75">
      <c r="A23" s="1001" t="s">
        <v>501</v>
      </c>
    </row>
  </sheetData>
  <hyperlinks>
    <hyperlink ref="A2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2:AN19"/>
  <sheetViews>
    <sheetView workbookViewId="0" topLeftCell="A1">
      <selection activeCell="A2" sqref="A2:IV2"/>
    </sheetView>
  </sheetViews>
  <sheetFormatPr defaultColWidth="12" defaultRowHeight="12.75"/>
  <cols>
    <col min="1" max="1" width="47.33203125" style="0" customWidth="1"/>
    <col min="2" max="2" width="8.5" style="19" customWidth="1"/>
    <col min="3" max="3" width="7.83203125" style="19" customWidth="1"/>
    <col min="4" max="4" width="6.66015625" style="19" customWidth="1"/>
    <col min="5" max="6" width="8" style="19" customWidth="1"/>
    <col min="7" max="8" width="7" style="19" customWidth="1"/>
    <col min="9" max="9" width="6.33203125" style="19" customWidth="1"/>
    <col min="10" max="10" width="9.83203125" style="19" customWidth="1"/>
    <col min="11" max="20" width="28.16015625" style="19" bestFit="1" customWidth="1"/>
    <col min="21" max="21" width="16" style="19" bestFit="1" customWidth="1"/>
    <col min="22" max="40" width="12" style="19" customWidth="1"/>
  </cols>
  <sheetData>
    <row r="2" ht="12.75">
      <c r="A2" s="1" t="s">
        <v>939</v>
      </c>
    </row>
    <row r="3" spans="1:12" s="160" customFormat="1" ht="58.5" customHeight="1" thickBot="1">
      <c r="A3" s="107" t="s">
        <v>862</v>
      </c>
      <c r="B3" s="157" t="s">
        <v>927</v>
      </c>
      <c r="C3" s="157" t="s">
        <v>928</v>
      </c>
      <c r="D3" s="157" t="s">
        <v>929</v>
      </c>
      <c r="E3" s="157" t="s">
        <v>930</v>
      </c>
      <c r="F3" s="157" t="s">
        <v>931</v>
      </c>
      <c r="G3" s="157" t="s">
        <v>932</v>
      </c>
      <c r="H3" s="157" t="s">
        <v>933</v>
      </c>
      <c r="I3" s="158" t="s">
        <v>934</v>
      </c>
      <c r="J3" s="157" t="s">
        <v>935</v>
      </c>
      <c r="K3" s="159"/>
      <c r="L3" s="159"/>
    </row>
    <row r="4" spans="1:40" ht="12.75">
      <c r="A4" s="161" t="s">
        <v>936</v>
      </c>
      <c r="B4" s="97">
        <v>667742.9967696</v>
      </c>
      <c r="C4" s="152">
        <v>10939.634630965</v>
      </c>
      <c r="D4" s="153">
        <v>0</v>
      </c>
      <c r="E4" s="152">
        <v>10311.601915000001</v>
      </c>
      <c r="F4" s="152">
        <v>1433.28867</v>
      </c>
      <c r="G4" s="152">
        <v>127.89761</v>
      </c>
      <c r="H4" s="152">
        <v>1527.64407</v>
      </c>
      <c r="I4" s="152">
        <v>179.081887108</v>
      </c>
      <c r="J4" s="152">
        <v>692262.145552673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2.75">
      <c r="A5" s="100" t="s">
        <v>922</v>
      </c>
      <c r="B5" s="101">
        <v>476522.731114</v>
      </c>
      <c r="C5" s="101">
        <v>7978.526790965</v>
      </c>
      <c r="D5" s="156">
        <v>0</v>
      </c>
      <c r="E5" s="101">
        <v>5239.822154999999</v>
      </c>
      <c r="F5" s="156">
        <v>0</v>
      </c>
      <c r="G5" s="156">
        <v>0</v>
      </c>
      <c r="H5" s="156">
        <v>0</v>
      </c>
      <c r="I5" s="156">
        <v>0</v>
      </c>
      <c r="J5" s="101">
        <v>489741.080059965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2.75">
      <c r="A6" s="100" t="s">
        <v>923</v>
      </c>
      <c r="B6" s="101">
        <v>142479.68441</v>
      </c>
      <c r="C6" s="101">
        <v>22</v>
      </c>
      <c r="D6" s="156">
        <v>0</v>
      </c>
      <c r="E6" s="101">
        <v>4381.7882</v>
      </c>
      <c r="F6" s="156">
        <v>0</v>
      </c>
      <c r="G6" s="156">
        <v>0</v>
      </c>
      <c r="H6" s="156">
        <v>0</v>
      </c>
      <c r="I6" s="156">
        <v>0</v>
      </c>
      <c r="J6" s="101">
        <v>146883.47261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2.75">
      <c r="A7" s="100" t="s">
        <v>855</v>
      </c>
      <c r="B7" s="101">
        <v>28321.9097492</v>
      </c>
      <c r="C7" s="101">
        <v>2939.1078399999997</v>
      </c>
      <c r="D7" s="156">
        <v>0</v>
      </c>
      <c r="E7" s="101">
        <v>689.99156</v>
      </c>
      <c r="F7" s="101">
        <v>1433.28867</v>
      </c>
      <c r="G7" s="101">
        <v>127.89761</v>
      </c>
      <c r="H7" s="101">
        <v>1527.64407</v>
      </c>
      <c r="I7" s="101">
        <v>179.081887108</v>
      </c>
      <c r="J7" s="101">
        <v>35218.921386308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2.75">
      <c r="A8" s="100" t="s">
        <v>856</v>
      </c>
      <c r="B8" s="101">
        <v>30964.172496400002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01">
        <v>30964.172496400002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2.75">
      <c r="A9" s="162" t="s">
        <v>925</v>
      </c>
      <c r="B9" s="97">
        <v>17092.13617</v>
      </c>
      <c r="C9" s="97">
        <v>18.291520000000002</v>
      </c>
      <c r="D9" s="97">
        <v>71.178212</v>
      </c>
      <c r="E9" s="163">
        <v>0</v>
      </c>
      <c r="F9" s="97">
        <v>1548.15011</v>
      </c>
      <c r="G9" s="155">
        <v>0</v>
      </c>
      <c r="H9" s="155">
        <v>0</v>
      </c>
      <c r="I9" s="155">
        <v>0</v>
      </c>
      <c r="J9" s="164">
        <v>18729.756012</v>
      </c>
      <c r="K9" s="2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12.75">
      <c r="A10" s="100" t="s">
        <v>858</v>
      </c>
      <c r="B10" s="101">
        <v>15531.34955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01">
        <v>15531.34955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12.75">
      <c r="A11" s="100" t="s">
        <v>866</v>
      </c>
      <c r="B11" s="101">
        <v>804.74885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01">
        <v>804.74885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12.75">
      <c r="A12" s="100" t="s">
        <v>867</v>
      </c>
      <c r="B12" s="101">
        <v>756.03777</v>
      </c>
      <c r="C12" s="101">
        <v>18.291520000000002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01">
        <v>774.32929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ht="12.75">
      <c r="A13" s="100" t="s">
        <v>868</v>
      </c>
      <c r="B13" s="156">
        <v>0</v>
      </c>
      <c r="C13" s="156">
        <v>0</v>
      </c>
      <c r="D13" s="156">
        <v>0</v>
      </c>
      <c r="E13" s="156">
        <v>0</v>
      </c>
      <c r="F13" s="101">
        <v>1548.15011</v>
      </c>
      <c r="G13" s="156">
        <v>0</v>
      </c>
      <c r="H13" s="156">
        <v>0</v>
      </c>
      <c r="I13" s="156">
        <v>0</v>
      </c>
      <c r="J13" s="101">
        <v>1548.15011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12.75">
      <c r="A14" s="100" t="s">
        <v>869</v>
      </c>
      <c r="B14" s="156">
        <v>0</v>
      </c>
      <c r="C14" s="156">
        <v>0</v>
      </c>
      <c r="D14" s="101">
        <v>71.178212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01">
        <v>71.178212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12" s="168" customFormat="1" ht="13.5" thickBot="1">
      <c r="A15" s="165" t="s">
        <v>937</v>
      </c>
      <c r="B15" s="166">
        <v>684835.1329395999</v>
      </c>
      <c r="C15" s="166">
        <v>10957.926150965</v>
      </c>
      <c r="D15" s="166">
        <v>71.178212</v>
      </c>
      <c r="E15" s="166">
        <v>10311.601915000001</v>
      </c>
      <c r="F15" s="166">
        <v>2981.43878</v>
      </c>
      <c r="G15" s="166">
        <v>127.89761</v>
      </c>
      <c r="H15" s="166">
        <v>1527.64407</v>
      </c>
      <c r="I15" s="166">
        <v>179.081887108</v>
      </c>
      <c r="J15" s="166">
        <v>710991.901564673</v>
      </c>
      <c r="K15" s="167"/>
      <c r="L15" s="167"/>
    </row>
    <row r="16" spans="1:10" ht="12.75">
      <c r="A16" s="6" t="s">
        <v>871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2.75">
      <c r="A17" s="6" t="s">
        <v>938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8" ht="18.75">
      <c r="A18" s="169"/>
    </row>
    <row r="19" ht="12.75">
      <c r="A19" s="1001" t="s">
        <v>501</v>
      </c>
    </row>
  </sheetData>
  <hyperlinks>
    <hyperlink ref="A1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2:E13"/>
  <sheetViews>
    <sheetView workbookViewId="0" topLeftCell="A1">
      <selection activeCell="D14" sqref="D14"/>
    </sheetView>
  </sheetViews>
  <sheetFormatPr defaultColWidth="12" defaultRowHeight="12.75"/>
  <sheetData>
    <row r="2" spans="1:5" ht="12.75">
      <c r="A2" s="1" t="s">
        <v>947</v>
      </c>
      <c r="B2" s="6"/>
      <c r="C2" s="6"/>
      <c r="D2" s="6"/>
      <c r="E2" s="6"/>
    </row>
    <row r="3" spans="1:5" ht="13.5" thickBot="1">
      <c r="A3" s="170"/>
      <c r="B3" s="170">
        <v>2002</v>
      </c>
      <c r="C3" s="170">
        <v>2003</v>
      </c>
      <c r="D3" s="170">
        <v>2004</v>
      </c>
      <c r="E3" s="170">
        <v>2005</v>
      </c>
    </row>
    <row r="4" spans="1:5" ht="12.75">
      <c r="A4" s="100" t="s">
        <v>940</v>
      </c>
      <c r="B4" s="171">
        <v>0.059849220205644246</v>
      </c>
      <c r="C4" s="171">
        <v>0.06259912230267345</v>
      </c>
      <c r="D4" s="171">
        <v>0.06350235855326042</v>
      </c>
      <c r="E4" s="171">
        <v>0.06219207286839225</v>
      </c>
    </row>
    <row r="5" spans="1:5" ht="12.75">
      <c r="A5" s="172" t="s">
        <v>876</v>
      </c>
      <c r="B5" s="173">
        <v>0.073</v>
      </c>
      <c r="C5" s="173">
        <v>0.079</v>
      </c>
      <c r="D5" s="173">
        <v>0.081</v>
      </c>
      <c r="E5" s="173">
        <v>0.082</v>
      </c>
    </row>
    <row r="6" spans="1:5" ht="12.75">
      <c r="A6" s="172" t="s">
        <v>941</v>
      </c>
      <c r="B6" s="173">
        <v>0.08843149190777069</v>
      </c>
      <c r="C6" s="173">
        <v>0.09173602982365635</v>
      </c>
      <c r="D6" s="173">
        <v>0.09243326856883355</v>
      </c>
      <c r="E6" s="173">
        <v>0.094</v>
      </c>
    </row>
    <row r="7" spans="1:5" ht="13.5" thickBot="1">
      <c r="A7" s="174" t="s">
        <v>942</v>
      </c>
      <c r="B7" s="175">
        <v>0.10638781528138024</v>
      </c>
      <c r="C7" s="175">
        <v>0.10987696652244176</v>
      </c>
      <c r="D7" s="175">
        <v>0.11054154258363158</v>
      </c>
      <c r="E7" s="176">
        <v>0.117</v>
      </c>
    </row>
    <row r="8" spans="1:5" ht="12.75">
      <c r="A8" s="148" t="s">
        <v>943</v>
      </c>
      <c r="B8" s="38"/>
      <c r="C8" s="38"/>
      <c r="D8" s="38"/>
      <c r="E8" s="38"/>
    </row>
    <row r="9" spans="1:5" ht="12.75">
      <c r="A9" s="6" t="s">
        <v>944</v>
      </c>
      <c r="B9" s="6"/>
      <c r="C9" s="6"/>
      <c r="D9" s="6"/>
      <c r="E9" s="6"/>
    </row>
    <row r="10" spans="1:5" ht="12.75">
      <c r="A10" s="65" t="s">
        <v>945</v>
      </c>
      <c r="B10" s="6"/>
      <c r="C10" s="6"/>
      <c r="D10" s="6"/>
      <c r="E10" s="6"/>
    </row>
    <row r="11" spans="1:5" ht="12.75">
      <c r="A11" s="65" t="s">
        <v>946</v>
      </c>
      <c r="B11" s="6"/>
      <c r="C11" s="6"/>
      <c r="D11" s="6"/>
      <c r="E11" s="6"/>
    </row>
    <row r="13" ht="12.75">
      <c r="A13" s="1001" t="s">
        <v>501</v>
      </c>
    </row>
  </sheetData>
  <hyperlinks>
    <hyperlink ref="A1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2:H17"/>
  <sheetViews>
    <sheetView workbookViewId="0" topLeftCell="A1">
      <selection activeCell="A1" sqref="A1:IV1"/>
    </sheetView>
  </sheetViews>
  <sheetFormatPr defaultColWidth="12" defaultRowHeight="12.75"/>
  <sheetData>
    <row r="2" spans="1:8" ht="12.75">
      <c r="A2" s="1" t="s">
        <v>958</v>
      </c>
      <c r="B2" s="6"/>
      <c r="C2" s="6"/>
      <c r="D2" s="6"/>
      <c r="E2" s="6"/>
      <c r="F2" s="6"/>
      <c r="G2" s="6"/>
      <c r="H2" s="6"/>
    </row>
    <row r="3" spans="1:8" ht="13.5" thickBot="1">
      <c r="A3" s="177"/>
      <c r="B3" s="178">
        <v>1999</v>
      </c>
      <c r="C3" s="178">
        <v>2000</v>
      </c>
      <c r="D3" s="178">
        <v>2001</v>
      </c>
      <c r="E3" s="178">
        <v>2002</v>
      </c>
      <c r="F3" s="178">
        <v>2003</v>
      </c>
      <c r="G3" s="178">
        <v>2004</v>
      </c>
      <c r="H3" s="178">
        <v>2005</v>
      </c>
    </row>
    <row r="4" spans="1:8" ht="12.75">
      <c r="A4" s="179" t="s">
        <v>948</v>
      </c>
      <c r="B4" s="179">
        <v>773</v>
      </c>
      <c r="C4" s="179">
        <v>833</v>
      </c>
      <c r="D4" s="179">
        <v>921</v>
      </c>
      <c r="E4" s="179">
        <v>1014</v>
      </c>
      <c r="F4" s="179">
        <v>1163</v>
      </c>
      <c r="G4" s="179">
        <v>1243</v>
      </c>
      <c r="H4" s="179">
        <v>1331</v>
      </c>
    </row>
    <row r="5" spans="1:8" ht="12.75">
      <c r="A5" s="172" t="s">
        <v>949</v>
      </c>
      <c r="B5" s="179">
        <v>720</v>
      </c>
      <c r="C5" s="179">
        <v>791</v>
      </c>
      <c r="D5" s="179">
        <v>834</v>
      </c>
      <c r="E5" s="179">
        <v>910</v>
      </c>
      <c r="F5" s="179">
        <v>994</v>
      </c>
      <c r="G5" s="179">
        <v>1112</v>
      </c>
      <c r="H5" s="179">
        <v>1228</v>
      </c>
    </row>
    <row r="6" spans="1:8" ht="12.75">
      <c r="A6" s="179" t="s">
        <v>950</v>
      </c>
      <c r="B6" s="179">
        <v>776</v>
      </c>
      <c r="C6" s="179">
        <v>824</v>
      </c>
      <c r="D6" s="179">
        <v>899</v>
      </c>
      <c r="E6" s="179">
        <v>955</v>
      </c>
      <c r="F6" s="179">
        <v>1069</v>
      </c>
      <c r="G6" s="179">
        <v>1168</v>
      </c>
      <c r="H6" s="179">
        <v>1209</v>
      </c>
    </row>
    <row r="7" spans="1:8" ht="12.75">
      <c r="A7" s="180" t="s">
        <v>875</v>
      </c>
      <c r="B7" s="180">
        <v>878</v>
      </c>
      <c r="C7" s="180">
        <v>933</v>
      </c>
      <c r="D7" s="180">
        <v>961</v>
      </c>
      <c r="E7" s="180">
        <v>1014</v>
      </c>
      <c r="F7" s="180">
        <v>1089</v>
      </c>
      <c r="G7" s="180">
        <v>1167</v>
      </c>
      <c r="H7" s="180">
        <v>1204</v>
      </c>
    </row>
    <row r="8" spans="1:8" ht="12.75">
      <c r="A8" s="179" t="s">
        <v>951</v>
      </c>
      <c r="B8" s="179">
        <v>791</v>
      </c>
      <c r="C8" s="179">
        <v>836</v>
      </c>
      <c r="D8" s="179">
        <v>894</v>
      </c>
      <c r="E8" s="179">
        <v>957</v>
      </c>
      <c r="F8" s="179">
        <v>1028</v>
      </c>
      <c r="G8" s="179">
        <v>1095</v>
      </c>
      <c r="H8" s="179">
        <v>1195</v>
      </c>
    </row>
    <row r="9" spans="1:8" ht="12.75">
      <c r="A9" s="179" t="s">
        <v>952</v>
      </c>
      <c r="B9" s="179">
        <v>754</v>
      </c>
      <c r="C9" s="179">
        <v>797</v>
      </c>
      <c r="D9" s="179">
        <v>864</v>
      </c>
      <c r="E9" s="179">
        <v>902</v>
      </c>
      <c r="F9" s="179">
        <v>980</v>
      </c>
      <c r="G9" s="179">
        <v>1088</v>
      </c>
      <c r="H9" s="179">
        <v>1122</v>
      </c>
    </row>
    <row r="10" spans="1:8" ht="12.75">
      <c r="A10" s="181" t="s">
        <v>876</v>
      </c>
      <c r="B10" s="180">
        <v>721</v>
      </c>
      <c r="C10" s="180">
        <v>776</v>
      </c>
      <c r="D10" s="180">
        <v>818</v>
      </c>
      <c r="E10" s="180">
        <v>876</v>
      </c>
      <c r="F10" s="180">
        <v>956</v>
      </c>
      <c r="G10" s="180">
        <v>1023</v>
      </c>
      <c r="H10" s="180">
        <v>1091</v>
      </c>
    </row>
    <row r="11" spans="1:8" ht="12.75">
      <c r="A11" s="179" t="s">
        <v>953</v>
      </c>
      <c r="B11" s="179">
        <v>722</v>
      </c>
      <c r="C11" s="179">
        <v>777</v>
      </c>
      <c r="D11" s="179">
        <v>817</v>
      </c>
      <c r="E11" s="179">
        <v>869</v>
      </c>
      <c r="F11" s="179">
        <v>958</v>
      </c>
      <c r="G11" s="179">
        <v>998</v>
      </c>
      <c r="H11" s="179">
        <v>1058</v>
      </c>
    </row>
    <row r="12" spans="1:8" ht="12.75">
      <c r="A12" s="172" t="s">
        <v>954</v>
      </c>
      <c r="B12" s="172">
        <v>725</v>
      </c>
      <c r="C12" s="172">
        <v>752</v>
      </c>
      <c r="D12" s="172">
        <v>788</v>
      </c>
      <c r="E12" s="172">
        <v>830</v>
      </c>
      <c r="F12" s="172">
        <v>870</v>
      </c>
      <c r="G12" s="172">
        <v>980</v>
      </c>
      <c r="H12" s="172">
        <v>1026</v>
      </c>
    </row>
    <row r="13" spans="1:8" ht="13.5" thickBot="1">
      <c r="A13" s="174" t="s">
        <v>955</v>
      </c>
      <c r="B13" s="174">
        <v>680</v>
      </c>
      <c r="C13" s="174">
        <v>766</v>
      </c>
      <c r="D13" s="174">
        <v>791</v>
      </c>
      <c r="E13" s="174">
        <v>837</v>
      </c>
      <c r="F13" s="174">
        <v>903</v>
      </c>
      <c r="G13" s="174">
        <v>973</v>
      </c>
      <c r="H13" s="174">
        <v>1020</v>
      </c>
    </row>
    <row r="14" spans="1:8" ht="12.75">
      <c r="A14" s="6" t="s">
        <v>956</v>
      </c>
      <c r="B14" s="6"/>
      <c r="C14" s="6"/>
      <c r="D14" s="6"/>
      <c r="E14" s="6"/>
      <c r="F14" s="6"/>
      <c r="G14" s="6"/>
      <c r="H14" s="6"/>
    </row>
    <row r="15" spans="1:8" ht="12.75">
      <c r="A15" s="6" t="s">
        <v>957</v>
      </c>
      <c r="B15" s="6"/>
      <c r="C15" s="6"/>
      <c r="D15" s="6"/>
      <c r="E15" s="6"/>
      <c r="F15" s="6"/>
      <c r="G15" s="6"/>
      <c r="H15" s="6"/>
    </row>
    <row r="17" ht="12.75">
      <c r="A17" s="1001" t="s">
        <v>501</v>
      </c>
    </row>
  </sheetData>
  <hyperlinks>
    <hyperlink ref="A17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2:N9"/>
  <sheetViews>
    <sheetView workbookViewId="0" topLeftCell="A1">
      <selection activeCell="A1" sqref="A1:IV1"/>
    </sheetView>
  </sheetViews>
  <sheetFormatPr defaultColWidth="12" defaultRowHeight="12.75"/>
  <cols>
    <col min="1" max="1" width="22.66015625" style="0" customWidth="1"/>
    <col min="2" max="2" width="11.33203125" style="0" customWidth="1"/>
  </cols>
  <sheetData>
    <row r="2" s="6" customFormat="1" ht="12.75">
      <c r="A2" s="1" t="s">
        <v>968</v>
      </c>
    </row>
    <row r="3" spans="1:13" s="6" customFormat="1" ht="44.25" customHeight="1" thickBot="1">
      <c r="A3" s="177" t="s">
        <v>969</v>
      </c>
      <c r="B3" s="170">
        <v>1995</v>
      </c>
      <c r="C3" s="170">
        <v>1997</v>
      </c>
      <c r="D3" s="170">
        <v>1999</v>
      </c>
      <c r="E3" s="170">
        <v>2001</v>
      </c>
      <c r="F3" s="170">
        <v>2003</v>
      </c>
      <c r="G3" s="170">
        <v>2004</v>
      </c>
      <c r="H3" s="170">
        <v>2005</v>
      </c>
      <c r="I3" s="170">
        <v>2006</v>
      </c>
      <c r="J3" s="182" t="s">
        <v>959</v>
      </c>
      <c r="K3" s="182" t="s">
        <v>960</v>
      </c>
      <c r="L3" s="182" t="s">
        <v>961</v>
      </c>
      <c r="M3" s="182" t="s">
        <v>962</v>
      </c>
    </row>
    <row r="4" spans="1:13" s="24" customFormat="1" ht="24" customHeight="1">
      <c r="A4" s="183" t="s">
        <v>963</v>
      </c>
      <c r="B4" s="184">
        <v>350.072988460568</v>
      </c>
      <c r="C4" s="184">
        <v>401.530653714856</v>
      </c>
      <c r="D4" s="184">
        <v>461.17065245273</v>
      </c>
      <c r="E4" s="184">
        <v>511.301221256596</v>
      </c>
      <c r="F4" s="184">
        <v>599.60320466</v>
      </c>
      <c r="G4" s="184">
        <v>651.40729127</v>
      </c>
      <c r="H4" s="184">
        <v>694.24495251</v>
      </c>
      <c r="I4" s="184">
        <v>765.98421961</v>
      </c>
      <c r="J4" s="185">
        <v>0.277485199640227</v>
      </c>
      <c r="K4" s="185">
        <v>1.1880700449880037</v>
      </c>
      <c r="L4" s="185">
        <v>0.16880839366582934</v>
      </c>
      <c r="M4" s="185">
        <v>0.5730745444367467</v>
      </c>
    </row>
    <row r="5" spans="1:14" ht="23.25" customHeight="1">
      <c r="A5" s="183" t="s">
        <v>964</v>
      </c>
      <c r="B5" s="184">
        <v>1448.2454533434304</v>
      </c>
      <c r="C5" s="184">
        <v>1646.4515800067313</v>
      </c>
      <c r="D5" s="184">
        <v>2098.5251162958425</v>
      </c>
      <c r="E5" s="184">
        <v>2368.100080535622</v>
      </c>
      <c r="F5" s="184">
        <v>2688.511</v>
      </c>
      <c r="G5" s="184">
        <v>2808.133</v>
      </c>
      <c r="H5" s="184">
        <v>3310.372</v>
      </c>
      <c r="I5" s="184">
        <v>3699.8</v>
      </c>
      <c r="J5" s="186">
        <v>0.3761520782321517</v>
      </c>
      <c r="K5" s="186">
        <v>1.554677448811328</v>
      </c>
      <c r="L5" s="186">
        <v>0.25908159284459575</v>
      </c>
      <c r="M5" s="186">
        <v>0.8366405011470932</v>
      </c>
      <c r="N5" s="6"/>
    </row>
    <row r="6" spans="1:13" s="39" customFormat="1" ht="33.75" customHeight="1" thickBot="1">
      <c r="A6" s="187" t="s">
        <v>965</v>
      </c>
      <c r="B6" s="188">
        <v>0.24172213877998847</v>
      </c>
      <c r="C6" s="188">
        <v>0.24387638154121385</v>
      </c>
      <c r="D6" s="188">
        <v>0.21975941525386813</v>
      </c>
      <c r="E6" s="188">
        <v>0.21591199859296015</v>
      </c>
      <c r="F6" s="188">
        <v>0.2230242705571969</v>
      </c>
      <c r="G6" s="188">
        <v>0.231971666324209</v>
      </c>
      <c r="H6" s="188">
        <v>0.20971810796792625</v>
      </c>
      <c r="I6" s="188">
        <v>0.2070339530812476</v>
      </c>
      <c r="J6" s="189" t="s">
        <v>966</v>
      </c>
      <c r="K6" s="189" t="s">
        <v>966</v>
      </c>
      <c r="L6" s="189" t="s">
        <v>966</v>
      </c>
      <c r="M6" s="189" t="s">
        <v>966</v>
      </c>
    </row>
    <row r="7" spans="1:8" s="5" customFormat="1" ht="12.75">
      <c r="A7" s="190" t="s">
        <v>967</v>
      </c>
      <c r="B7" s="191"/>
      <c r="C7" s="191"/>
      <c r="D7" s="192"/>
      <c r="E7" s="193"/>
      <c r="F7" s="193"/>
      <c r="G7" s="193"/>
      <c r="H7" s="193"/>
    </row>
    <row r="8" spans="1:10" ht="12.75">
      <c r="A8" s="194"/>
      <c r="J8" s="6"/>
    </row>
    <row r="9" ht="12.75">
      <c r="A9" s="1001" t="s">
        <v>501</v>
      </c>
    </row>
  </sheetData>
  <hyperlinks>
    <hyperlink ref="A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2:Q11"/>
  <sheetViews>
    <sheetView workbookViewId="0" topLeftCell="A1">
      <selection activeCell="A11" sqref="A11"/>
    </sheetView>
  </sheetViews>
  <sheetFormatPr defaultColWidth="12" defaultRowHeight="12.75"/>
  <cols>
    <col min="2" max="13" width="7.33203125" style="0" customWidth="1"/>
  </cols>
  <sheetData>
    <row r="2" spans="1:11" s="195" customFormat="1" ht="12.75">
      <c r="A2" s="1" t="s">
        <v>975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s="196" customFormat="1" ht="13.5" thickBot="1">
      <c r="A3" s="178"/>
      <c r="B3" s="178">
        <v>1995</v>
      </c>
      <c r="C3" s="178">
        <v>1996</v>
      </c>
      <c r="D3" s="178">
        <v>1997</v>
      </c>
      <c r="E3" s="178">
        <v>1998</v>
      </c>
      <c r="F3" s="178">
        <v>1999</v>
      </c>
      <c r="G3" s="178">
        <v>2000</v>
      </c>
      <c r="H3" s="178">
        <v>2001</v>
      </c>
      <c r="I3" s="178">
        <v>2002</v>
      </c>
      <c r="J3" s="178">
        <v>2003</v>
      </c>
      <c r="K3" s="178">
        <v>2004</v>
      </c>
      <c r="L3" s="178">
        <v>2005</v>
      </c>
    </row>
    <row r="4" spans="1:12" s="199" customFormat="1" ht="18" customHeight="1">
      <c r="A4" s="197" t="s">
        <v>876</v>
      </c>
      <c r="B4" s="198">
        <v>0.444</v>
      </c>
      <c r="C4" s="198">
        <v>0.432</v>
      </c>
      <c r="D4" s="198">
        <v>0.415</v>
      </c>
      <c r="E4" s="198">
        <v>0.409</v>
      </c>
      <c r="F4" s="198">
        <v>0.397</v>
      </c>
      <c r="G4" s="198">
        <v>0.39</v>
      </c>
      <c r="H4" s="198">
        <v>0.385</v>
      </c>
      <c r="I4" s="198">
        <v>0.387</v>
      </c>
      <c r="J4" s="198">
        <v>0.382</v>
      </c>
      <c r="K4" s="198">
        <v>0.388</v>
      </c>
      <c r="L4" s="198">
        <v>0.382</v>
      </c>
    </row>
    <row r="5" spans="1:17" s="6" customFormat="1" ht="27" customHeight="1">
      <c r="A5" s="197" t="s">
        <v>970</v>
      </c>
      <c r="B5" s="198">
        <v>0.5177875406462257</v>
      </c>
      <c r="C5" s="198">
        <v>0.49643153413614594</v>
      </c>
      <c r="D5" s="198">
        <v>0.48147765494043326</v>
      </c>
      <c r="E5" s="198">
        <v>0.4728012490154561</v>
      </c>
      <c r="F5" s="198">
        <v>0.46804238501857476</v>
      </c>
      <c r="G5" s="198">
        <v>0.4536563102055586</v>
      </c>
      <c r="H5" s="198">
        <v>0.4627851009843907</v>
      </c>
      <c r="I5" s="198">
        <v>0.4670021948298291</v>
      </c>
      <c r="J5" s="198">
        <v>0.47302327984991943</v>
      </c>
      <c r="K5" s="198">
        <v>0.46860217117939</v>
      </c>
      <c r="L5" s="198">
        <v>0.4693688851405944</v>
      </c>
      <c r="M5" s="199"/>
      <c r="N5" s="199"/>
      <c r="O5" s="199"/>
      <c r="P5" s="199"/>
      <c r="Q5" s="199"/>
    </row>
    <row r="6" spans="1:14" s="6" customFormat="1" ht="21" customHeight="1" thickBot="1">
      <c r="A6" s="200" t="s">
        <v>973</v>
      </c>
      <c r="B6" s="201">
        <v>0.4205004359229659</v>
      </c>
      <c r="C6" s="201">
        <v>0.4102413886425762</v>
      </c>
      <c r="D6" s="201">
        <v>0.39765604496779017</v>
      </c>
      <c r="E6" s="201">
        <v>0.40094755624491185</v>
      </c>
      <c r="F6" s="201">
        <v>0.3916247348443467</v>
      </c>
      <c r="G6" s="201">
        <v>0.3857689860833508</v>
      </c>
      <c r="H6" s="201">
        <v>0.3940967338325927</v>
      </c>
      <c r="I6" s="201">
        <v>0.3999944893068586</v>
      </c>
      <c r="J6" s="201">
        <v>0.40495285197538755</v>
      </c>
      <c r="K6" s="201">
        <v>0.3980511122561697</v>
      </c>
      <c r="L6" s="201">
        <v>0.4146218814545281</v>
      </c>
      <c r="M6" s="199"/>
      <c r="N6" s="199"/>
    </row>
    <row r="7" spans="1:9" s="6" customFormat="1" ht="12.75">
      <c r="A7" s="6" t="s">
        <v>971</v>
      </c>
      <c r="B7" s="202"/>
      <c r="C7" s="202"/>
      <c r="D7" s="202"/>
      <c r="E7" s="202"/>
      <c r="F7" s="202"/>
      <c r="G7" s="202"/>
      <c r="H7" s="202"/>
      <c r="I7" s="202"/>
    </row>
    <row r="8" s="6" customFormat="1" ht="15.75">
      <c r="A8" s="44" t="s">
        <v>974</v>
      </c>
    </row>
    <row r="9" s="6" customFormat="1" ht="12.75">
      <c r="A9" s="6" t="s">
        <v>972</v>
      </c>
    </row>
    <row r="11" ht="12.75">
      <c r="A11" s="1001" t="s">
        <v>501</v>
      </c>
    </row>
  </sheetData>
  <hyperlinks>
    <hyperlink ref="A1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2:M11"/>
  <sheetViews>
    <sheetView workbookViewId="0" topLeftCell="A1">
      <selection activeCell="A1" sqref="A1:IV1"/>
    </sheetView>
  </sheetViews>
  <sheetFormatPr defaultColWidth="12" defaultRowHeight="12.75"/>
  <cols>
    <col min="2" max="13" width="8.16015625" style="0" customWidth="1"/>
  </cols>
  <sheetData>
    <row r="2" s="6" customFormat="1" ht="12.75">
      <c r="A2" s="1" t="s">
        <v>978</v>
      </c>
    </row>
    <row r="3" spans="1:13" s="196" customFormat="1" ht="13.5" thickBot="1">
      <c r="A3" s="178"/>
      <c r="B3" s="178">
        <v>1995</v>
      </c>
      <c r="C3" s="178">
        <v>1996</v>
      </c>
      <c r="D3" s="178">
        <v>1997</v>
      </c>
      <c r="E3" s="178">
        <v>1998</v>
      </c>
      <c r="F3" s="178">
        <v>1999</v>
      </c>
      <c r="G3" s="178">
        <v>2000</v>
      </c>
      <c r="H3" s="178">
        <v>2001</v>
      </c>
      <c r="I3" s="178">
        <v>2002</v>
      </c>
      <c r="J3" s="178">
        <v>2003</v>
      </c>
      <c r="K3" s="178">
        <v>2004</v>
      </c>
      <c r="L3" s="178">
        <v>2005</v>
      </c>
      <c r="M3" s="178">
        <v>2006</v>
      </c>
    </row>
    <row r="4" spans="1:13" s="123" customFormat="1" ht="26.25" customHeight="1">
      <c r="A4" s="203" t="s">
        <v>976</v>
      </c>
      <c r="B4" s="204">
        <v>20.51684217661758</v>
      </c>
      <c r="C4" s="204">
        <v>20.523701600443765</v>
      </c>
      <c r="D4" s="204">
        <v>20.088375344291904</v>
      </c>
      <c r="E4" s="204">
        <v>19.772661117017574</v>
      </c>
      <c r="F4" s="204">
        <v>19.900129680618882</v>
      </c>
      <c r="G4" s="204">
        <v>19.838908041202178</v>
      </c>
      <c r="H4" s="204">
        <v>19.988952658917686</v>
      </c>
      <c r="I4" s="204">
        <v>20.457733528598702</v>
      </c>
      <c r="J4" s="204">
        <v>20.821605186004124</v>
      </c>
      <c r="K4" s="204">
        <v>20.752599716270133</v>
      </c>
      <c r="L4" s="204">
        <v>20.917021856115717</v>
      </c>
      <c r="M4" s="204">
        <v>20.833156751653927</v>
      </c>
    </row>
    <row r="5" spans="1:13" s="123" customFormat="1" ht="24" customHeight="1">
      <c r="A5" s="203" t="s">
        <v>970</v>
      </c>
      <c r="B5" s="204">
        <v>20.56562832157265</v>
      </c>
      <c r="C5" s="204">
        <v>20.59271470117401</v>
      </c>
      <c r="D5" s="204">
        <v>20.155321900658528</v>
      </c>
      <c r="E5" s="204">
        <v>19.830338087797653</v>
      </c>
      <c r="F5" s="204">
        <v>19.955134586809077</v>
      </c>
      <c r="G5" s="204">
        <v>19.898660934120542</v>
      </c>
      <c r="H5" s="204">
        <v>20.053171061571124</v>
      </c>
      <c r="I5" s="204">
        <v>20.52785996992521</v>
      </c>
      <c r="J5" s="204">
        <v>20.85735351875886</v>
      </c>
      <c r="K5" s="204">
        <v>20.844235310616323</v>
      </c>
      <c r="L5" s="204">
        <v>21.020375177524407</v>
      </c>
      <c r="M5" s="204">
        <v>20.95221317539092</v>
      </c>
    </row>
    <row r="6" spans="1:13" s="123" customFormat="1" ht="12.75">
      <c r="A6" s="205" t="s">
        <v>876</v>
      </c>
      <c r="B6" s="204">
        <v>18.08298207757069</v>
      </c>
      <c r="C6" s="204">
        <v>17.98883624737525</v>
      </c>
      <c r="D6" s="204">
        <v>17.472580027424932</v>
      </c>
      <c r="E6" s="204">
        <v>17.312550857935136</v>
      </c>
      <c r="F6" s="204">
        <v>17.176890102803384</v>
      </c>
      <c r="G6" s="204">
        <v>17.192822678786474</v>
      </c>
      <c r="H6" s="204">
        <v>17.069745165849344</v>
      </c>
      <c r="I6" s="204">
        <v>17.19637523553015</v>
      </c>
      <c r="J6" s="204">
        <v>17.360322583529285</v>
      </c>
      <c r="K6" s="204">
        <v>17.806007309979762</v>
      </c>
      <c r="L6" s="204">
        <v>18.02410699543178</v>
      </c>
      <c r="M6" s="204">
        <v>18.143358404165742</v>
      </c>
    </row>
    <row r="7" spans="1:13" s="123" customFormat="1" ht="13.5" thickBot="1">
      <c r="A7" s="206" t="s">
        <v>875</v>
      </c>
      <c r="B7" s="207">
        <v>11.124389076210605</v>
      </c>
      <c r="C7" s="207">
        <v>11.361924388233483</v>
      </c>
      <c r="D7" s="207">
        <v>11.453215138767327</v>
      </c>
      <c r="E7" s="207">
        <v>11.297695399700887</v>
      </c>
      <c r="F7" s="207">
        <v>11.438902997322403</v>
      </c>
      <c r="G7" s="207">
        <v>11.687031132822847</v>
      </c>
      <c r="H7" s="207">
        <v>11.991355582136123</v>
      </c>
      <c r="I7" s="207">
        <v>12.167331689380699</v>
      </c>
      <c r="J7" s="207">
        <v>12.461784305308218</v>
      </c>
      <c r="K7" s="207">
        <v>12.723685235703911</v>
      </c>
      <c r="L7" s="207">
        <v>12.95405844162988</v>
      </c>
      <c r="M7" s="207">
        <v>12.874558440835369</v>
      </c>
    </row>
    <row r="8" s="6" customFormat="1" ht="12.75">
      <c r="A8" s="6" t="s">
        <v>977</v>
      </c>
    </row>
    <row r="9" s="6" customFormat="1" ht="12.75">
      <c r="A9" s="6" t="s">
        <v>979</v>
      </c>
    </row>
    <row r="11" ht="12.75">
      <c r="A11" s="1001" t="s">
        <v>501</v>
      </c>
    </row>
  </sheetData>
  <hyperlinks>
    <hyperlink ref="A1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E14"/>
  <sheetViews>
    <sheetView workbookViewId="0" topLeftCell="A1">
      <selection activeCell="A1" sqref="A1"/>
    </sheetView>
  </sheetViews>
  <sheetFormatPr defaultColWidth="12" defaultRowHeight="12.75"/>
  <cols>
    <col min="2" max="2" width="65.83203125" style="0" customWidth="1"/>
  </cols>
  <sheetData>
    <row r="2" spans="1:5" ht="12.75">
      <c r="A2" s="1" t="s">
        <v>590</v>
      </c>
      <c r="E2" s="5"/>
    </row>
    <row r="3" spans="1:2" ht="13.5" thickBot="1">
      <c r="A3" s="3" t="s">
        <v>571</v>
      </c>
      <c r="B3" s="3" t="s">
        <v>572</v>
      </c>
    </row>
    <row r="4" spans="1:2" ht="12.75">
      <c r="A4" s="4" t="s">
        <v>573</v>
      </c>
      <c r="B4" s="4" t="s">
        <v>574</v>
      </c>
    </row>
    <row r="5" spans="1:2" ht="12.75">
      <c r="A5" s="4" t="s">
        <v>575</v>
      </c>
      <c r="B5" s="4" t="s">
        <v>576</v>
      </c>
    </row>
    <row r="6" spans="1:2" ht="12.75">
      <c r="A6" s="4" t="s">
        <v>577</v>
      </c>
      <c r="B6" s="4" t="s">
        <v>578</v>
      </c>
    </row>
    <row r="7" spans="1:2" ht="12.75">
      <c r="A7" s="4" t="s">
        <v>579</v>
      </c>
      <c r="B7" s="4" t="s">
        <v>580</v>
      </c>
    </row>
    <row r="8" spans="1:2" ht="12.75">
      <c r="A8" s="4" t="s">
        <v>581</v>
      </c>
      <c r="B8" s="4" t="s">
        <v>582</v>
      </c>
    </row>
    <row r="9" spans="1:2" ht="12.75">
      <c r="A9" s="4" t="s">
        <v>583</v>
      </c>
      <c r="B9" s="4" t="s">
        <v>584</v>
      </c>
    </row>
    <row r="10" spans="1:2" ht="12.75">
      <c r="A10" s="4" t="s">
        <v>585</v>
      </c>
      <c r="B10" s="4" t="s">
        <v>586</v>
      </c>
    </row>
    <row r="11" spans="1:2" ht="13.5" thickBot="1">
      <c r="A11" s="3" t="s">
        <v>587</v>
      </c>
      <c r="B11" s="3" t="s">
        <v>588</v>
      </c>
    </row>
    <row r="12" ht="12.75">
      <c r="A12" t="s">
        <v>589</v>
      </c>
    </row>
    <row r="13" ht="12.75">
      <c r="B13" s="8"/>
    </row>
    <row r="14" ht="12.75">
      <c r="A14" s="1001" t="s">
        <v>501</v>
      </c>
    </row>
  </sheetData>
  <hyperlinks>
    <hyperlink ref="A14" location="'INDICE TABLAS'!A1" display="'INDICE TABLAS'!A1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2:Z14"/>
  <sheetViews>
    <sheetView workbookViewId="0" topLeftCell="A1">
      <selection activeCell="A1" sqref="A1:IV1"/>
    </sheetView>
  </sheetViews>
  <sheetFormatPr defaultColWidth="12" defaultRowHeight="12.75"/>
  <cols>
    <col min="2" max="12" width="7.5" style="0" customWidth="1"/>
  </cols>
  <sheetData>
    <row r="2" spans="1:12" s="209" customFormat="1" ht="12.75">
      <c r="A2" s="208" t="s">
        <v>988</v>
      </c>
      <c r="L2" s="210"/>
    </row>
    <row r="3" spans="1:12" s="209" customFormat="1" ht="13.5" thickBot="1">
      <c r="A3" s="121"/>
      <c r="B3" s="121">
        <v>1996</v>
      </c>
      <c r="C3" s="121">
        <v>1997</v>
      </c>
      <c r="D3" s="121">
        <v>1998</v>
      </c>
      <c r="E3" s="121">
        <v>1999</v>
      </c>
      <c r="F3" s="121">
        <v>2000</v>
      </c>
      <c r="G3" s="121">
        <v>2001</v>
      </c>
      <c r="H3" s="121">
        <v>2002</v>
      </c>
      <c r="I3" s="121">
        <v>2003</v>
      </c>
      <c r="J3" s="121">
        <v>2004</v>
      </c>
      <c r="K3" s="121">
        <v>2005</v>
      </c>
      <c r="L3" s="211"/>
    </row>
    <row r="4" spans="1:26" s="215" customFormat="1" ht="16.5" customHeight="1">
      <c r="A4" s="212" t="s">
        <v>875</v>
      </c>
      <c r="B4" s="218">
        <v>16.6</v>
      </c>
      <c r="C4" s="218">
        <v>16.4</v>
      </c>
      <c r="D4" s="218">
        <v>15.8</v>
      </c>
      <c r="E4" s="218">
        <v>15.8</v>
      </c>
      <c r="F4" s="218">
        <v>16.165168627081183</v>
      </c>
      <c r="G4" s="218">
        <v>16.127304688925456</v>
      </c>
      <c r="H4" s="218">
        <v>16.238778927352907</v>
      </c>
      <c r="I4" s="218">
        <v>16.29543724384825</v>
      </c>
      <c r="J4" s="218">
        <v>16.306895486456263</v>
      </c>
      <c r="K4" s="218">
        <v>16.28221236631181</v>
      </c>
      <c r="L4" s="213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</row>
    <row r="5" spans="1:26" s="215" customFormat="1" ht="12.75">
      <c r="A5" s="216" t="s">
        <v>980</v>
      </c>
      <c r="B5" s="223">
        <v>18.868191971773996</v>
      </c>
      <c r="C5" s="223">
        <v>18.311866319209624</v>
      </c>
      <c r="D5" s="223">
        <v>17.742249658533602</v>
      </c>
      <c r="E5" s="223">
        <v>17.361452682079683</v>
      </c>
      <c r="F5" s="223">
        <v>17.131113115946704</v>
      </c>
      <c r="G5" s="223">
        <v>17.26368530332173</v>
      </c>
      <c r="H5" s="223">
        <v>17.308710534732707</v>
      </c>
      <c r="I5" s="223">
        <v>17.485215984818403</v>
      </c>
      <c r="J5" s="223" t="s">
        <v>981</v>
      </c>
      <c r="K5" s="223" t="s">
        <v>981</v>
      </c>
      <c r="L5" s="213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spans="1:26" s="215" customFormat="1" ht="25.5">
      <c r="A6" s="216" t="s">
        <v>982</v>
      </c>
      <c r="B6" s="223" t="s">
        <v>981</v>
      </c>
      <c r="C6" s="223">
        <v>18.77</v>
      </c>
      <c r="D6" s="223" t="s">
        <v>981</v>
      </c>
      <c r="E6" s="223">
        <v>17.45</v>
      </c>
      <c r="F6" s="223">
        <v>17.55</v>
      </c>
      <c r="G6" s="223">
        <v>18.03</v>
      </c>
      <c r="H6" s="223">
        <v>18.44</v>
      </c>
      <c r="I6" s="223">
        <v>18.64</v>
      </c>
      <c r="J6" s="223">
        <v>18.46</v>
      </c>
      <c r="K6" s="223">
        <v>18.5</v>
      </c>
      <c r="L6" s="213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</row>
    <row r="7" spans="1:26" s="215" customFormat="1" ht="12.75">
      <c r="A7" s="216" t="s">
        <v>955</v>
      </c>
      <c r="B7" s="223" t="s">
        <v>981</v>
      </c>
      <c r="C7" s="223" t="s">
        <v>981</v>
      </c>
      <c r="D7" s="223">
        <v>24.8</v>
      </c>
      <c r="E7" s="223">
        <v>24.1</v>
      </c>
      <c r="F7" s="223">
        <v>23.7</v>
      </c>
      <c r="G7" s="223">
        <v>23.4</v>
      </c>
      <c r="H7" s="223">
        <v>23.5</v>
      </c>
      <c r="I7" s="223" t="s">
        <v>981</v>
      </c>
      <c r="J7" s="223" t="s">
        <v>981</v>
      </c>
      <c r="K7" s="223" t="s">
        <v>981</v>
      </c>
      <c r="L7" s="213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</row>
    <row r="8" spans="1:26" s="215" customFormat="1" ht="12.75">
      <c r="A8" s="217" t="s">
        <v>876</v>
      </c>
      <c r="B8" s="218">
        <v>20.9</v>
      </c>
      <c r="C8" s="218">
        <v>20.3</v>
      </c>
      <c r="D8" s="218">
        <v>19.7</v>
      </c>
      <c r="E8" s="218">
        <v>19.3</v>
      </c>
      <c r="F8" s="218">
        <v>19.8</v>
      </c>
      <c r="G8" s="218">
        <v>19.5</v>
      </c>
      <c r="H8" s="218">
        <v>19.8</v>
      </c>
      <c r="I8" s="218">
        <v>19.9</v>
      </c>
      <c r="J8" s="218">
        <v>20.2</v>
      </c>
      <c r="K8" s="218">
        <v>20.3</v>
      </c>
      <c r="L8" s="213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s="220" customFormat="1" ht="12.75">
      <c r="A9" s="219" t="s">
        <v>983</v>
      </c>
      <c r="B9" s="223">
        <v>26.8</v>
      </c>
      <c r="C9" s="223">
        <v>26.4</v>
      </c>
      <c r="D9" s="223">
        <v>26</v>
      </c>
      <c r="E9" s="223">
        <v>25.9</v>
      </c>
      <c r="F9" s="223">
        <v>25.8</v>
      </c>
      <c r="G9" s="223">
        <v>26</v>
      </c>
      <c r="H9" s="223">
        <v>26.3</v>
      </c>
      <c r="I9" s="223">
        <v>26.7</v>
      </c>
      <c r="J9" s="223">
        <v>26.6</v>
      </c>
      <c r="K9" s="223">
        <v>26.7</v>
      </c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s="215" customFormat="1" ht="13.5" thickBot="1">
      <c r="A10" s="221" t="s">
        <v>984</v>
      </c>
      <c r="B10" s="223" t="s">
        <v>981</v>
      </c>
      <c r="C10" s="223" t="s">
        <v>981</v>
      </c>
      <c r="D10" s="223" t="s">
        <v>981</v>
      </c>
      <c r="E10" s="223" t="s">
        <v>981</v>
      </c>
      <c r="F10" s="223">
        <v>26.6</v>
      </c>
      <c r="G10" s="223">
        <v>26.8</v>
      </c>
      <c r="H10" s="223">
        <v>27.1</v>
      </c>
      <c r="I10" s="223">
        <v>27.4</v>
      </c>
      <c r="J10" s="223">
        <v>27.3</v>
      </c>
      <c r="K10" s="223">
        <v>27.4</v>
      </c>
      <c r="L10" s="213"/>
      <c r="M10" s="214" t="s">
        <v>985</v>
      </c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12" s="215" customFormat="1" ht="62.25" customHeight="1">
      <c r="A11" s="1014" t="s">
        <v>986</v>
      </c>
      <c r="B11" s="1015"/>
      <c r="C11" s="1015"/>
      <c r="D11" s="1015"/>
      <c r="E11" s="1015"/>
      <c r="F11" s="1015"/>
      <c r="G11" s="1015"/>
      <c r="H11" s="1015"/>
      <c r="I11" s="1015"/>
      <c r="J11" s="1015"/>
      <c r="K11" s="1015"/>
      <c r="L11" s="222"/>
    </row>
    <row r="12" spans="1:12" s="215" customFormat="1" ht="12.75">
      <c r="A12" s="215" t="s">
        <v>987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</row>
    <row r="14" ht="12.75">
      <c r="A14" s="1001" t="s">
        <v>501</v>
      </c>
    </row>
  </sheetData>
  <mergeCells count="1">
    <mergeCell ref="A11:K11"/>
  </mergeCells>
  <hyperlinks>
    <hyperlink ref="A1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2:L11"/>
  <sheetViews>
    <sheetView workbookViewId="0" topLeftCell="A1">
      <selection activeCell="A1" sqref="A1:IV1"/>
    </sheetView>
  </sheetViews>
  <sheetFormatPr defaultColWidth="12" defaultRowHeight="12.75"/>
  <cols>
    <col min="2" max="11" width="8" style="0" customWidth="1"/>
  </cols>
  <sheetData>
    <row r="2" spans="1:12" s="215" customFormat="1" ht="12.75">
      <c r="A2" s="208" t="s">
        <v>991</v>
      </c>
      <c r="B2" s="220"/>
      <c r="C2" s="220"/>
      <c r="D2" s="220"/>
      <c r="E2" s="220"/>
      <c r="F2" s="220"/>
      <c r="G2" s="220"/>
      <c r="H2" s="220"/>
      <c r="I2" s="220"/>
      <c r="L2" s="220"/>
    </row>
    <row r="3" spans="1:12" s="209" customFormat="1" ht="13.5" thickBot="1">
      <c r="A3" s="121"/>
      <c r="B3" s="121">
        <v>1996</v>
      </c>
      <c r="C3" s="121">
        <v>1997</v>
      </c>
      <c r="D3" s="121">
        <v>1998</v>
      </c>
      <c r="E3" s="121">
        <v>1999</v>
      </c>
      <c r="F3" s="121">
        <v>2000</v>
      </c>
      <c r="G3" s="121">
        <v>2001</v>
      </c>
      <c r="H3" s="121">
        <v>2002</v>
      </c>
      <c r="I3" s="121">
        <v>2003</v>
      </c>
      <c r="J3" s="121">
        <v>2004</v>
      </c>
      <c r="K3" s="121">
        <v>2005</v>
      </c>
      <c r="L3" s="211"/>
    </row>
    <row r="4" spans="1:11" s="220" customFormat="1" ht="12.75">
      <c r="A4" s="216" t="s">
        <v>875</v>
      </c>
      <c r="B4" s="224">
        <v>2719</v>
      </c>
      <c r="C4" s="224">
        <v>2810</v>
      </c>
      <c r="D4" s="224">
        <v>2915</v>
      </c>
      <c r="E4" s="224">
        <v>3003</v>
      </c>
      <c r="F4" s="224">
        <v>3224</v>
      </c>
      <c r="G4" s="224">
        <v>3396</v>
      </c>
      <c r="H4" s="224">
        <v>3628</v>
      </c>
      <c r="I4" s="224">
        <v>3863</v>
      </c>
      <c r="J4" s="224">
        <v>4134</v>
      </c>
      <c r="K4" s="224">
        <v>4422</v>
      </c>
    </row>
    <row r="5" spans="1:12" s="215" customFormat="1" ht="12.75">
      <c r="A5" s="225" t="s">
        <v>876</v>
      </c>
      <c r="B5" s="226">
        <v>2601.3</v>
      </c>
      <c r="C5" s="226">
        <v>2590.7</v>
      </c>
      <c r="D5" s="226">
        <v>2658.6</v>
      </c>
      <c r="E5" s="226">
        <v>2796.4</v>
      </c>
      <c r="F5" s="226">
        <v>3101.2</v>
      </c>
      <c r="G5" s="224">
        <v>3264.8</v>
      </c>
      <c r="H5" s="224">
        <v>3493.6</v>
      </c>
      <c r="I5" s="224">
        <v>3713.4</v>
      </c>
      <c r="J5" s="224">
        <v>3970.5</v>
      </c>
      <c r="K5" s="224">
        <v>4259.6</v>
      </c>
      <c r="L5" s="220"/>
    </row>
    <row r="6" spans="1:12" s="215" customFormat="1" ht="12.75">
      <c r="A6" s="225" t="s">
        <v>983</v>
      </c>
      <c r="B6" s="226">
        <v>5262.1</v>
      </c>
      <c r="C6" s="226">
        <v>5447.4</v>
      </c>
      <c r="D6" s="226">
        <v>5599.2</v>
      </c>
      <c r="E6" s="226">
        <v>5862.3</v>
      </c>
      <c r="F6" s="226">
        <v>6220.1</v>
      </c>
      <c r="G6" s="224">
        <v>6463.7</v>
      </c>
      <c r="H6" s="224">
        <v>6726.4</v>
      </c>
      <c r="I6" s="224">
        <v>6898.9</v>
      </c>
      <c r="J6" s="224">
        <v>7161.3</v>
      </c>
      <c r="K6" s="224">
        <v>7390.5</v>
      </c>
      <c r="L6" s="220"/>
    </row>
    <row r="7" spans="1:12" s="215" customFormat="1" ht="13.5" thickBot="1">
      <c r="A7" s="227" t="s">
        <v>984</v>
      </c>
      <c r="B7" s="228" t="s">
        <v>981</v>
      </c>
      <c r="C7" s="228" t="s">
        <v>981</v>
      </c>
      <c r="D7" s="228" t="s">
        <v>981</v>
      </c>
      <c r="E7" s="228" t="s">
        <v>981</v>
      </c>
      <c r="F7" s="229">
        <v>5358.7</v>
      </c>
      <c r="G7" s="229">
        <v>5595</v>
      </c>
      <c r="H7" s="229">
        <v>5834.8</v>
      </c>
      <c r="I7" s="229">
        <v>5981.7</v>
      </c>
      <c r="J7" s="229">
        <v>6216</v>
      </c>
      <c r="K7" s="229">
        <v>6441.9</v>
      </c>
      <c r="L7" s="220"/>
    </row>
    <row r="8" spans="1:12" s="215" customFormat="1" ht="12.75">
      <c r="A8" s="220" t="s">
        <v>989</v>
      </c>
      <c r="B8" s="230"/>
      <c r="C8" s="230"/>
      <c r="D8" s="230"/>
      <c r="E8" s="230"/>
      <c r="F8" s="231"/>
      <c r="G8" s="231"/>
      <c r="H8" s="231"/>
      <c r="I8" s="231"/>
      <c r="J8" s="231"/>
      <c r="K8" s="231"/>
      <c r="L8" s="220"/>
    </row>
    <row r="9" spans="1:12" s="215" customFormat="1" ht="12.75">
      <c r="A9" s="220" t="s">
        <v>990</v>
      </c>
      <c r="B9" s="230"/>
      <c r="C9" s="230"/>
      <c r="D9" s="230"/>
      <c r="E9" s="230"/>
      <c r="F9" s="231"/>
      <c r="G9" s="231"/>
      <c r="H9" s="231"/>
      <c r="I9" s="231"/>
      <c r="J9" s="231"/>
      <c r="K9" s="231"/>
      <c r="L9" s="220"/>
    </row>
    <row r="11" ht="12.75">
      <c r="A11" s="1001" t="s">
        <v>501</v>
      </c>
    </row>
  </sheetData>
  <hyperlinks>
    <hyperlink ref="A1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2:L14"/>
  <sheetViews>
    <sheetView workbookViewId="0" topLeftCell="A1">
      <selection activeCell="A14" sqref="A14"/>
    </sheetView>
  </sheetViews>
  <sheetFormatPr defaultColWidth="12" defaultRowHeight="12.75"/>
  <cols>
    <col min="2" max="11" width="6.83203125" style="0" customWidth="1"/>
  </cols>
  <sheetData>
    <row r="2" spans="1:12" s="209" customFormat="1" ht="12.75">
      <c r="A2" s="208" t="s">
        <v>995</v>
      </c>
      <c r="L2" s="210"/>
    </row>
    <row r="3" spans="1:12" s="209" customFormat="1" ht="13.5" thickBot="1">
      <c r="A3" s="121"/>
      <c r="B3" s="121">
        <v>1996</v>
      </c>
      <c r="C3" s="121">
        <v>1997</v>
      </c>
      <c r="D3" s="121">
        <v>1998</v>
      </c>
      <c r="E3" s="121">
        <v>1999</v>
      </c>
      <c r="F3" s="121">
        <v>2000</v>
      </c>
      <c r="G3" s="121">
        <v>2001</v>
      </c>
      <c r="H3" s="121">
        <v>2002</v>
      </c>
      <c r="I3" s="121">
        <v>2003</v>
      </c>
      <c r="J3" s="121">
        <v>2004</v>
      </c>
      <c r="K3" s="121">
        <v>2005</v>
      </c>
      <c r="L3" s="211"/>
    </row>
    <row r="4" spans="1:12" s="209" customFormat="1" ht="12.75">
      <c r="A4" s="212" t="s">
        <v>875</v>
      </c>
      <c r="B4" s="232">
        <v>2719</v>
      </c>
      <c r="C4" s="232">
        <v>2810</v>
      </c>
      <c r="D4" s="232">
        <v>2915</v>
      </c>
      <c r="E4" s="232">
        <v>3003</v>
      </c>
      <c r="F4" s="232">
        <v>3224</v>
      </c>
      <c r="G4" s="232">
        <v>3396</v>
      </c>
      <c r="H4" s="232">
        <v>3628</v>
      </c>
      <c r="I4" s="232">
        <v>3863</v>
      </c>
      <c r="J4" s="232">
        <v>4134</v>
      </c>
      <c r="K4" s="232">
        <v>4422</v>
      </c>
      <c r="L4" s="231"/>
    </row>
    <row r="5" spans="1:12" s="209" customFormat="1" ht="12.75">
      <c r="A5" s="216" t="s">
        <v>980</v>
      </c>
      <c r="B5" s="226">
        <v>2747.078832448917</v>
      </c>
      <c r="C5" s="226">
        <v>2822.2807778298006</v>
      </c>
      <c r="D5" s="226">
        <v>2880.4691690015557</v>
      </c>
      <c r="E5" s="226">
        <v>3012.671087193178</v>
      </c>
      <c r="F5" s="226">
        <v>3175.4527764203845</v>
      </c>
      <c r="G5" s="233">
        <v>3364.63725252239</v>
      </c>
      <c r="H5" s="226">
        <v>3527.5097571016804</v>
      </c>
      <c r="I5" s="226">
        <v>3710.2369572016732</v>
      </c>
      <c r="J5" s="233" t="s">
        <v>981</v>
      </c>
      <c r="K5" s="233" t="s">
        <v>981</v>
      </c>
      <c r="L5" s="231"/>
    </row>
    <row r="6" spans="1:12" s="209" customFormat="1" ht="25.5">
      <c r="A6" s="216" t="s">
        <v>982</v>
      </c>
      <c r="B6" s="233" t="s">
        <v>981</v>
      </c>
      <c r="C6" s="226">
        <v>2961</v>
      </c>
      <c r="D6" s="233" t="s">
        <v>981</v>
      </c>
      <c r="E6" s="226">
        <v>3259</v>
      </c>
      <c r="F6" s="233">
        <v>3541</v>
      </c>
      <c r="G6" s="233">
        <v>3830</v>
      </c>
      <c r="H6" s="226">
        <v>4110</v>
      </c>
      <c r="I6" s="226">
        <v>4408</v>
      </c>
      <c r="J6" s="226">
        <v>4708</v>
      </c>
      <c r="K6" s="226">
        <v>5044</v>
      </c>
      <c r="L6" s="231"/>
    </row>
    <row r="7" spans="1:12" s="209" customFormat="1" ht="12.75">
      <c r="A7" s="216" t="s">
        <v>955</v>
      </c>
      <c r="B7" s="233" t="s">
        <v>981</v>
      </c>
      <c r="C7" s="233" t="s">
        <v>981</v>
      </c>
      <c r="D7" s="224">
        <v>2409</v>
      </c>
      <c r="E7" s="224">
        <v>2522</v>
      </c>
      <c r="F7" s="224">
        <v>2682</v>
      </c>
      <c r="G7" s="224">
        <v>2836</v>
      </c>
      <c r="H7" s="233" t="s">
        <v>981</v>
      </c>
      <c r="I7" s="233" t="s">
        <v>981</v>
      </c>
      <c r="J7" s="233" t="s">
        <v>981</v>
      </c>
      <c r="K7" s="233" t="s">
        <v>981</v>
      </c>
      <c r="L7" s="231"/>
    </row>
    <row r="8" spans="1:12" s="209" customFormat="1" ht="13.5" thickBot="1">
      <c r="A8" s="221" t="s">
        <v>876</v>
      </c>
      <c r="B8" s="229">
        <v>2601.3</v>
      </c>
      <c r="C8" s="229">
        <v>2590.7</v>
      </c>
      <c r="D8" s="229">
        <v>2658.6</v>
      </c>
      <c r="E8" s="229">
        <v>2796.4</v>
      </c>
      <c r="F8" s="229">
        <v>3101.2</v>
      </c>
      <c r="G8" s="229">
        <v>3264.8</v>
      </c>
      <c r="H8" s="229">
        <v>3493.6</v>
      </c>
      <c r="I8" s="229">
        <v>3713.4</v>
      </c>
      <c r="J8" s="229">
        <v>3970.5</v>
      </c>
      <c r="K8" s="229">
        <v>4259.6</v>
      </c>
      <c r="L8" s="231"/>
    </row>
    <row r="9" spans="1:12" s="215" customFormat="1" ht="12.75" customHeight="1">
      <c r="A9" s="220" t="s">
        <v>989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20"/>
    </row>
    <row r="10" spans="1:12" s="215" customFormat="1" ht="12.75" customHeight="1">
      <c r="A10" s="220" t="s">
        <v>992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20"/>
    </row>
    <row r="11" spans="1:12" s="215" customFormat="1" ht="12.75" customHeight="1">
      <c r="A11" s="220" t="s">
        <v>993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20"/>
    </row>
    <row r="12" spans="1:12" s="215" customFormat="1" ht="12.75" customHeight="1">
      <c r="A12" s="220" t="s">
        <v>994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20"/>
    </row>
    <row r="14" ht="12.75">
      <c r="A14" s="1001" t="s">
        <v>501</v>
      </c>
    </row>
  </sheetData>
  <hyperlinks>
    <hyperlink ref="A1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2:L9"/>
  <sheetViews>
    <sheetView workbookViewId="0" topLeftCell="A1">
      <selection activeCell="A1" sqref="A1:IV1"/>
    </sheetView>
  </sheetViews>
  <sheetFormatPr defaultColWidth="12" defaultRowHeight="12.75"/>
  <cols>
    <col min="2" max="2" width="7.66015625" style="0" customWidth="1"/>
    <col min="3" max="11" width="7.16015625" style="0" customWidth="1"/>
  </cols>
  <sheetData>
    <row r="2" s="209" customFormat="1" ht="12.75">
      <c r="A2" s="208" t="s">
        <v>997</v>
      </c>
    </row>
    <row r="3" spans="1:12" s="209" customFormat="1" ht="13.5" thickBot="1">
      <c r="A3" s="121"/>
      <c r="B3" s="121">
        <v>1996</v>
      </c>
      <c r="C3" s="121">
        <v>1997</v>
      </c>
      <c r="D3" s="121">
        <v>1998</v>
      </c>
      <c r="E3" s="121">
        <v>1999</v>
      </c>
      <c r="F3" s="121">
        <v>2000</v>
      </c>
      <c r="G3" s="121">
        <v>2001</v>
      </c>
      <c r="H3" s="121">
        <v>2002</v>
      </c>
      <c r="I3" s="121">
        <v>2003</v>
      </c>
      <c r="J3" s="121">
        <v>2004</v>
      </c>
      <c r="K3" s="121">
        <v>2005</v>
      </c>
      <c r="L3" s="211"/>
    </row>
    <row r="4" spans="1:11" s="209" customFormat="1" ht="12.75">
      <c r="A4" s="216" t="s">
        <v>875</v>
      </c>
      <c r="B4" s="226">
        <v>833</v>
      </c>
      <c r="C4" s="226">
        <v>875</v>
      </c>
      <c r="D4" s="226">
        <v>909</v>
      </c>
      <c r="E4" s="226">
        <v>961</v>
      </c>
      <c r="F4" s="226">
        <v>1029</v>
      </c>
      <c r="G4" s="226">
        <v>1105</v>
      </c>
      <c r="H4" s="226">
        <v>1216</v>
      </c>
      <c r="I4" s="226">
        <v>1307</v>
      </c>
      <c r="J4" s="226">
        <v>1419</v>
      </c>
      <c r="K4" s="226">
        <v>1495</v>
      </c>
    </row>
    <row r="5" spans="1:11" s="209" customFormat="1" ht="13.5" thickBot="1">
      <c r="A5" s="235" t="s">
        <v>996</v>
      </c>
      <c r="B5" s="229">
        <v>750.9</v>
      </c>
      <c r="C5" s="229">
        <v>743.7</v>
      </c>
      <c r="D5" s="229">
        <v>766.8</v>
      </c>
      <c r="E5" s="229">
        <v>828.4</v>
      </c>
      <c r="F5" s="229">
        <v>912.8</v>
      </c>
      <c r="G5" s="229">
        <v>968.9</v>
      </c>
      <c r="H5" s="229">
        <v>1036.3</v>
      </c>
      <c r="I5" s="229">
        <v>1111.5</v>
      </c>
      <c r="J5" s="229">
        <v>1226</v>
      </c>
      <c r="K5" s="229">
        <v>1344.6</v>
      </c>
    </row>
    <row r="6" s="209" customFormat="1" ht="12.75">
      <c r="A6" s="220" t="s">
        <v>989</v>
      </c>
    </row>
    <row r="7" s="209" customFormat="1" ht="12.75">
      <c r="A7" s="220" t="s">
        <v>990</v>
      </c>
    </row>
    <row r="9" ht="12.75">
      <c r="A9" s="1001" t="s">
        <v>501</v>
      </c>
    </row>
  </sheetData>
  <hyperlinks>
    <hyperlink ref="A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2:F38"/>
  <sheetViews>
    <sheetView workbookViewId="0" topLeftCell="A1">
      <selection activeCell="A1" sqref="A1:IV1"/>
    </sheetView>
  </sheetViews>
  <sheetFormatPr defaultColWidth="12" defaultRowHeight="12.75"/>
  <cols>
    <col min="1" max="1" width="3.5" style="6" customWidth="1"/>
    <col min="2" max="2" width="35.16015625" style="6" customWidth="1"/>
    <col min="3" max="3" width="12.5" style="0" customWidth="1"/>
    <col min="4" max="4" width="12" style="6" customWidth="1"/>
    <col min="5" max="5" width="25.83203125" style="6" customWidth="1"/>
    <col min="6" max="16384" width="12" style="6" customWidth="1"/>
  </cols>
  <sheetData>
    <row r="2" spans="1:5" ht="12.75">
      <c r="A2" s="1" t="s">
        <v>1005</v>
      </c>
      <c r="B2" s="10"/>
      <c r="E2"/>
    </row>
    <row r="3" spans="1:4" ht="33" customHeight="1">
      <c r="A3" s="11"/>
      <c r="B3" s="11" t="s">
        <v>805</v>
      </c>
      <c r="C3" s="11" t="s">
        <v>998</v>
      </c>
      <c r="D3" s="70" t="s">
        <v>999</v>
      </c>
    </row>
    <row r="4" spans="1:6" ht="12.75">
      <c r="A4" s="15" t="s">
        <v>807</v>
      </c>
      <c r="B4" s="15"/>
      <c r="C4" s="16">
        <v>892.83858</v>
      </c>
      <c r="D4" s="236">
        <v>0.0009661113062086982</v>
      </c>
      <c r="E4" s="19"/>
      <c r="F4" s="19"/>
    </row>
    <row r="5" spans="1:4" ht="12.75">
      <c r="A5" s="100"/>
      <c r="B5" s="100" t="s">
        <v>808</v>
      </c>
      <c r="C5" s="101">
        <v>507.07889</v>
      </c>
      <c r="D5" s="171">
        <v>0.0005486934141765657</v>
      </c>
    </row>
    <row r="6" spans="1:4" ht="12.75">
      <c r="A6" s="100"/>
      <c r="B6" s="100" t="s">
        <v>809</v>
      </c>
      <c r="C6" s="101">
        <v>385.75969</v>
      </c>
      <c r="D6" s="105"/>
    </row>
    <row r="7" spans="1:4" ht="12.75">
      <c r="A7" s="15" t="s">
        <v>810</v>
      </c>
      <c r="B7" s="15"/>
      <c r="C7" s="16">
        <v>692262.145612673</v>
      </c>
      <c r="D7" s="237">
        <v>0.7490741335759658</v>
      </c>
    </row>
    <row r="8" spans="1:4" ht="12.75">
      <c r="A8" s="100"/>
      <c r="B8" s="100" t="s">
        <v>811</v>
      </c>
      <c r="C8" s="101">
        <v>667742.9968996</v>
      </c>
      <c r="D8" s="255">
        <v>0.7225427679731126</v>
      </c>
    </row>
    <row r="9" spans="1:4" ht="12.75">
      <c r="A9" s="100"/>
      <c r="B9" s="100" t="s">
        <v>812</v>
      </c>
      <c r="C9" s="101">
        <v>10939.634630965</v>
      </c>
      <c r="D9" s="255">
        <v>0.011837419371783314</v>
      </c>
    </row>
    <row r="10" spans="1:4" ht="12.75">
      <c r="A10" s="100"/>
      <c r="B10" s="100" t="s">
        <v>813</v>
      </c>
      <c r="C10" s="101">
        <v>10311.601915</v>
      </c>
      <c r="D10" s="255">
        <v>0.011157845794706545</v>
      </c>
    </row>
    <row r="11" spans="1:4" ht="12.75">
      <c r="A11" s="100"/>
      <c r="B11" s="100" t="s">
        <v>814</v>
      </c>
      <c r="C11" s="101">
        <v>1433.28867</v>
      </c>
      <c r="D11" s="256">
        <v>0.0015509145999804666</v>
      </c>
    </row>
    <row r="12" spans="1:4" ht="12.75">
      <c r="A12" s="100"/>
      <c r="B12" s="100" t="s">
        <v>815</v>
      </c>
      <c r="C12" s="101">
        <v>127.89761</v>
      </c>
      <c r="D12" s="256"/>
    </row>
    <row r="13" spans="1:4" ht="12.75">
      <c r="A13" s="100"/>
      <c r="B13" s="100" t="s">
        <v>816</v>
      </c>
      <c r="C13" s="101">
        <v>1527.644</v>
      </c>
      <c r="D13" s="256">
        <v>0.0016530134039031787</v>
      </c>
    </row>
    <row r="14" spans="1:4" ht="12.75">
      <c r="A14" s="103"/>
      <c r="B14" s="103" t="s">
        <v>817</v>
      </c>
      <c r="C14" s="104">
        <v>179.081887108</v>
      </c>
      <c r="D14" s="105"/>
    </row>
    <row r="15" spans="1:4" ht="12.75">
      <c r="A15" s="21" t="s">
        <v>818</v>
      </c>
      <c r="B15" s="21"/>
      <c r="C15" s="22">
        <v>46.88689000000013</v>
      </c>
      <c r="D15" s="98">
        <v>5.0734763883034354E-05</v>
      </c>
    </row>
    <row r="16" spans="1:4" ht="9" customHeight="1">
      <c r="A16" s="101"/>
      <c r="B16" s="101"/>
      <c r="C16" s="101"/>
      <c r="D16" s="257"/>
    </row>
    <row r="17" spans="1:4" s="5" customFormat="1" ht="12.75">
      <c r="A17" s="15" t="s">
        <v>819</v>
      </c>
      <c r="B17" s="15"/>
      <c r="C17" s="16">
        <v>33535.71794</v>
      </c>
      <c r="D17" s="237">
        <v>0.03628789905523558</v>
      </c>
    </row>
    <row r="18" spans="1:4" ht="12.75">
      <c r="A18" s="100"/>
      <c r="B18" s="100" t="s">
        <v>820</v>
      </c>
      <c r="C18" s="101">
        <v>15975.10547</v>
      </c>
      <c r="D18" s="255">
        <v>0.01728613699963931</v>
      </c>
    </row>
    <row r="19" spans="1:4" ht="12.75">
      <c r="A19" s="100"/>
      <c r="B19" s="100" t="s">
        <v>821</v>
      </c>
      <c r="C19" s="101">
        <v>17560.61247</v>
      </c>
      <c r="D19" s="255">
        <v>0.01900176205559627</v>
      </c>
    </row>
    <row r="20" spans="1:4" ht="13.5" customHeight="1">
      <c r="A20" s="26" t="s">
        <v>822</v>
      </c>
      <c r="B20" s="26"/>
      <c r="C20" s="27">
        <v>726737.589022673</v>
      </c>
      <c r="D20" s="238">
        <v>0.786378878701293</v>
      </c>
    </row>
    <row r="21" spans="1:4" ht="12.75">
      <c r="A21" s="258"/>
      <c r="B21" s="258" t="s">
        <v>823</v>
      </c>
      <c r="C21" s="259">
        <v>168903.31679</v>
      </c>
      <c r="D21" s="255">
        <v>0.18276473223969383</v>
      </c>
    </row>
    <row r="22" spans="1:4" ht="12.75">
      <c r="A22" s="100"/>
      <c r="B22" s="100" t="s">
        <v>824</v>
      </c>
      <c r="C22" s="101">
        <v>1795.09080514706</v>
      </c>
      <c r="D22" s="256">
        <v>0.001942408808682808</v>
      </c>
    </row>
    <row r="23" spans="1:4" ht="12.75">
      <c r="A23" s="100"/>
      <c r="B23" s="100" t="s">
        <v>825</v>
      </c>
      <c r="C23" s="101">
        <v>9721.13485</v>
      </c>
      <c r="D23" s="255">
        <v>0.010518920774866604</v>
      </c>
    </row>
    <row r="24" spans="1:4" ht="13.5" thickBot="1">
      <c r="A24" s="29" t="s">
        <v>826</v>
      </c>
      <c r="B24" s="29"/>
      <c r="C24" s="30">
        <v>180419.54244514706</v>
      </c>
      <c r="D24" s="239">
        <v>0.19522606182324323</v>
      </c>
    </row>
    <row r="25" spans="1:4" ht="12.75">
      <c r="A25" s="32" t="s">
        <v>827</v>
      </c>
      <c r="B25" s="32"/>
      <c r="C25" s="33">
        <v>0</v>
      </c>
      <c r="D25" s="237"/>
    </row>
    <row r="26" spans="1:4" s="39" customFormat="1" ht="12.75">
      <c r="A26" s="35" t="s">
        <v>828</v>
      </c>
      <c r="B26" s="35"/>
      <c r="C26" s="36">
        <v>907157.13146782</v>
      </c>
      <c r="D26" s="240">
        <v>0.9816049405245363</v>
      </c>
    </row>
    <row r="27" spans="1:4" s="39" customFormat="1" ht="12.75">
      <c r="A27" s="32" t="s">
        <v>829</v>
      </c>
      <c r="B27" s="32"/>
      <c r="C27" s="33">
        <v>16999.924</v>
      </c>
      <c r="D27" s="237">
        <v>0.018395059475463747</v>
      </c>
    </row>
    <row r="28" spans="1:4" s="39" customFormat="1" ht="21.75" customHeight="1" thickBot="1">
      <c r="A28" s="40" t="s">
        <v>1000</v>
      </c>
      <c r="B28" s="40"/>
      <c r="C28" s="41">
        <v>924157.05546782</v>
      </c>
      <c r="D28" s="241">
        <v>1</v>
      </c>
    </row>
    <row r="29" spans="1:4" s="39" customFormat="1" ht="10.5" customHeight="1">
      <c r="A29" s="260"/>
      <c r="B29" s="260"/>
      <c r="C29" s="261"/>
      <c r="D29" s="102"/>
    </row>
    <row r="30" spans="1:6" s="39" customFormat="1" ht="16.5" customHeight="1">
      <c r="A30" s="242" t="s">
        <v>1001</v>
      </c>
      <c r="B30" s="243"/>
      <c r="C30" s="243"/>
      <c r="D30" s="244">
        <v>0.8047739381767568</v>
      </c>
      <c r="F30" s="25"/>
    </row>
    <row r="31" spans="1:4" s="39" customFormat="1" ht="12.75">
      <c r="A31" s="245" t="s">
        <v>1002</v>
      </c>
      <c r="B31" s="246"/>
      <c r="C31" s="247"/>
      <c r="D31" s="248">
        <v>0.19522606182324323</v>
      </c>
    </row>
    <row r="32" spans="1:6" s="39" customFormat="1" ht="12.75">
      <c r="A32" s="245" t="s">
        <v>1003</v>
      </c>
      <c r="B32" s="249"/>
      <c r="C32" s="247"/>
      <c r="D32" s="248">
        <v>0.9187036212180013</v>
      </c>
      <c r="F32" s="25"/>
    </row>
    <row r="33" spans="1:4" s="39" customFormat="1" ht="13.5" thickBot="1">
      <c r="A33" s="250" t="s">
        <v>1004</v>
      </c>
      <c r="B33" s="251"/>
      <c r="C33" s="252"/>
      <c r="D33" s="253">
        <v>0.9307882599590875</v>
      </c>
    </row>
    <row r="34" ht="12.75">
      <c r="A34" s="6" t="s">
        <v>831</v>
      </c>
    </row>
    <row r="35" ht="15.75">
      <c r="A35" s="43" t="s">
        <v>1006</v>
      </c>
    </row>
    <row r="36" spans="4:5" ht="12.75">
      <c r="D36" s="47"/>
      <c r="E36" s="47"/>
    </row>
    <row r="37" spans="2:3" ht="12.75">
      <c r="B37" s="1001" t="s">
        <v>501</v>
      </c>
      <c r="C37" s="19"/>
    </row>
    <row r="38" ht="12.75">
      <c r="C38" s="18"/>
    </row>
  </sheetData>
  <hyperlinks>
    <hyperlink ref="B37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2:E10"/>
  <sheetViews>
    <sheetView workbookViewId="0" topLeftCell="A1">
      <selection activeCell="A10" sqref="A10"/>
    </sheetView>
  </sheetViews>
  <sheetFormatPr defaultColWidth="12" defaultRowHeight="12.75"/>
  <cols>
    <col min="1" max="1" width="53.83203125" style="0" customWidth="1"/>
  </cols>
  <sheetData>
    <row r="2" spans="1:2" ht="12.75">
      <c r="A2" s="115" t="s">
        <v>1012</v>
      </c>
      <c r="B2" s="262"/>
    </row>
    <row r="3" spans="1:5" ht="13.5" thickBot="1">
      <c r="A3" s="263" t="s">
        <v>1007</v>
      </c>
      <c r="B3" s="263">
        <v>2002</v>
      </c>
      <c r="C3" s="263">
        <v>2003</v>
      </c>
      <c r="D3" s="263">
        <v>2004</v>
      </c>
      <c r="E3" s="263">
        <v>2005</v>
      </c>
    </row>
    <row r="4" spans="1:5" ht="12.75">
      <c r="A4" s="269" t="s">
        <v>1013</v>
      </c>
      <c r="B4" s="265">
        <v>274379.17</v>
      </c>
      <c r="C4" s="265">
        <v>303215.5</v>
      </c>
      <c r="D4" s="265">
        <v>366843.95</v>
      </c>
      <c r="E4" s="265">
        <v>436195.9</v>
      </c>
    </row>
    <row r="5" spans="1:5" ht="12.75">
      <c r="A5" s="264" t="s">
        <v>1008</v>
      </c>
      <c r="B5" s="265">
        <v>37673.98</v>
      </c>
      <c r="C5" s="265">
        <v>41333.84</v>
      </c>
      <c r="D5" s="265">
        <v>69815.66</v>
      </c>
      <c r="E5" s="265">
        <v>70882.99</v>
      </c>
    </row>
    <row r="6" spans="1:5" ht="12.75">
      <c r="A6" s="264" t="s">
        <v>1009</v>
      </c>
      <c r="B6" s="265">
        <v>4808.1</v>
      </c>
      <c r="C6" s="266" t="s">
        <v>966</v>
      </c>
      <c r="D6" s="266" t="s">
        <v>966</v>
      </c>
      <c r="E6" s="266" t="s">
        <v>966</v>
      </c>
    </row>
    <row r="7" spans="1:5" ht="12.75">
      <c r="A7" s="35" t="s">
        <v>1010</v>
      </c>
      <c r="B7" s="36">
        <v>316861.25</v>
      </c>
      <c r="C7" s="36">
        <v>344549.34</v>
      </c>
      <c r="D7" s="36">
        <v>436659.61</v>
      </c>
      <c r="E7" s="36">
        <v>507078.89</v>
      </c>
    </row>
    <row r="8" spans="1:2" ht="12.75">
      <c r="A8" s="65" t="s">
        <v>1011</v>
      </c>
      <c r="B8" s="262"/>
    </row>
    <row r="10" ht="12.75">
      <c r="A10" s="1001" t="s">
        <v>501</v>
      </c>
    </row>
  </sheetData>
  <hyperlinks>
    <hyperlink ref="A10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/>
  <dimension ref="A2:E9"/>
  <sheetViews>
    <sheetView workbookViewId="0" topLeftCell="A1">
      <selection activeCell="A9" sqref="A9"/>
    </sheetView>
  </sheetViews>
  <sheetFormatPr defaultColWidth="12" defaultRowHeight="12.75"/>
  <cols>
    <col min="1" max="1" width="23.16015625" style="0" customWidth="1"/>
  </cols>
  <sheetData>
    <row r="2" spans="1:2" ht="12.75">
      <c r="A2" s="1" t="s">
        <v>1018</v>
      </c>
      <c r="B2" s="262"/>
    </row>
    <row r="3" spans="1:5" ht="13.5" thickBot="1">
      <c r="A3" s="263" t="s">
        <v>1007</v>
      </c>
      <c r="B3" s="263">
        <v>2002</v>
      </c>
      <c r="C3" s="263">
        <v>2003</v>
      </c>
      <c r="D3" s="263">
        <v>2004</v>
      </c>
      <c r="E3" s="263">
        <v>2005</v>
      </c>
    </row>
    <row r="4" spans="1:5" ht="12.75">
      <c r="A4" s="264" t="s">
        <v>1014</v>
      </c>
      <c r="B4" s="265">
        <v>290121.98</v>
      </c>
      <c r="C4" s="265">
        <v>305434.19</v>
      </c>
      <c r="D4" s="265">
        <v>309463.88</v>
      </c>
      <c r="E4" s="265">
        <v>325983.83</v>
      </c>
    </row>
    <row r="5" spans="1:5" ht="12.75">
      <c r="A5" s="264" t="s">
        <v>1015</v>
      </c>
      <c r="B5" s="265">
        <v>1140.33</v>
      </c>
      <c r="C5" s="266" t="s">
        <v>966</v>
      </c>
      <c r="D5" s="265">
        <v>1382.94</v>
      </c>
      <c r="E5" s="265">
        <v>7775.86</v>
      </c>
    </row>
    <row r="6" spans="1:5" ht="12.75">
      <c r="A6" s="35" t="s">
        <v>1016</v>
      </c>
      <c r="B6" s="36">
        <v>291262.31</v>
      </c>
      <c r="C6" s="36">
        <v>305434.19</v>
      </c>
      <c r="D6" s="36">
        <v>310846.82</v>
      </c>
      <c r="E6" s="36">
        <v>333759.69</v>
      </c>
    </row>
    <row r="7" spans="1:2" ht="12.75">
      <c r="A7" s="6" t="s">
        <v>1017</v>
      </c>
      <c r="B7" s="262"/>
    </row>
    <row r="9" ht="12.75">
      <c r="A9" s="1001" t="s">
        <v>501</v>
      </c>
    </row>
  </sheetData>
  <hyperlinks>
    <hyperlink ref="A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2:E12"/>
  <sheetViews>
    <sheetView workbookViewId="0" topLeftCell="A1">
      <selection activeCell="A12" sqref="A12"/>
    </sheetView>
  </sheetViews>
  <sheetFormatPr defaultColWidth="12" defaultRowHeight="12.75"/>
  <cols>
    <col min="1" max="1" width="30.83203125" style="0" customWidth="1"/>
  </cols>
  <sheetData>
    <row r="2" spans="1:2" ht="12.75">
      <c r="A2" s="1" t="s">
        <v>1027</v>
      </c>
      <c r="B2" s="6"/>
    </row>
    <row r="3" spans="1:5" ht="13.5" thickBot="1">
      <c r="A3" s="263" t="s">
        <v>1019</v>
      </c>
      <c r="B3" s="263">
        <v>2002</v>
      </c>
      <c r="C3" s="270">
        <v>2003</v>
      </c>
      <c r="D3" s="270">
        <v>2004</v>
      </c>
      <c r="E3" s="270">
        <v>2005</v>
      </c>
    </row>
    <row r="4" spans="1:5" ht="12.75">
      <c r="A4" s="264" t="s">
        <v>1020</v>
      </c>
      <c r="B4" s="265">
        <v>316861.25</v>
      </c>
      <c r="C4" s="265">
        <v>344549.34</v>
      </c>
      <c r="D4" s="265">
        <v>436659.61</v>
      </c>
      <c r="E4" s="265">
        <v>507078.89</v>
      </c>
    </row>
    <row r="5" spans="1:5" ht="12.75">
      <c r="A5" s="264" t="s">
        <v>1021</v>
      </c>
      <c r="B5" s="265">
        <v>291262.31</v>
      </c>
      <c r="C5" s="265">
        <v>305434.19</v>
      </c>
      <c r="D5" s="265">
        <v>310846.82</v>
      </c>
      <c r="E5" s="265">
        <v>333759.69</v>
      </c>
    </row>
    <row r="6" spans="1:5" ht="29.25" customHeight="1">
      <c r="A6" s="271" t="s">
        <v>1022</v>
      </c>
      <c r="B6" s="265">
        <v>18030.36</v>
      </c>
      <c r="C6" s="265">
        <v>42000</v>
      </c>
      <c r="D6" s="265">
        <v>48000</v>
      </c>
      <c r="E6" s="265">
        <v>52000</v>
      </c>
    </row>
    <row r="7" spans="1:5" ht="15.75" customHeight="1" thickBot="1">
      <c r="A7" s="272" t="s">
        <v>1023</v>
      </c>
      <c r="B7" s="89">
        <v>626153.92</v>
      </c>
      <c r="C7" s="89">
        <v>691983.53</v>
      </c>
      <c r="D7" s="89">
        <v>795506.43</v>
      </c>
      <c r="E7" s="89">
        <v>892838.58</v>
      </c>
    </row>
    <row r="8" spans="1:2" ht="12.75">
      <c r="A8" s="65" t="s">
        <v>1024</v>
      </c>
      <c r="B8" s="6"/>
    </row>
    <row r="9" spans="1:2" ht="12.75">
      <c r="A9" s="65" t="s">
        <v>1025</v>
      </c>
      <c r="B9" s="6"/>
    </row>
    <row r="10" spans="1:2" ht="12.75">
      <c r="A10" s="65" t="s">
        <v>1026</v>
      </c>
      <c r="B10" s="6"/>
    </row>
    <row r="12" ht="12.75">
      <c r="A12" s="1001" t="s">
        <v>501</v>
      </c>
    </row>
  </sheetData>
  <hyperlinks>
    <hyperlink ref="A12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2:K14"/>
  <sheetViews>
    <sheetView workbookViewId="0" topLeftCell="A1">
      <selection activeCell="A14" sqref="A14"/>
    </sheetView>
  </sheetViews>
  <sheetFormatPr defaultColWidth="12" defaultRowHeight="12.75"/>
  <cols>
    <col min="1" max="1" width="33.33203125" style="0" customWidth="1"/>
  </cols>
  <sheetData>
    <row r="2" spans="1:10" ht="12.75">
      <c r="A2" s="1" t="s">
        <v>1037</v>
      </c>
      <c r="J2" s="273"/>
    </row>
    <row r="3" spans="1:11" s="6" customFormat="1" ht="13.5" thickBot="1">
      <c r="A3" s="274"/>
      <c r="B3" s="275" t="s">
        <v>1028</v>
      </c>
      <c r="C3" s="275" t="s">
        <v>999</v>
      </c>
      <c r="D3" s="276"/>
      <c r="E3" s="276"/>
      <c r="F3" s="276"/>
      <c r="G3" s="276"/>
      <c r="H3" s="276"/>
      <c r="J3" s="277"/>
      <c r="K3" s="277"/>
    </row>
    <row r="4" spans="1:11" s="6" customFormat="1" ht="12.75">
      <c r="A4" s="278" t="s">
        <v>1029</v>
      </c>
      <c r="B4" s="279">
        <v>406730.80365</v>
      </c>
      <c r="C4" s="280">
        <v>0.49042461485663497</v>
      </c>
      <c r="D4" s="281"/>
      <c r="E4" s="281"/>
      <c r="F4" s="281"/>
      <c r="G4" s="281"/>
      <c r="H4" s="281"/>
      <c r="J4" s="282"/>
      <c r="K4" s="282"/>
    </row>
    <row r="5" spans="1:11" s="6" customFormat="1" ht="12.75">
      <c r="A5" s="278" t="s">
        <v>1030</v>
      </c>
      <c r="B5" s="279">
        <v>209173.69764</v>
      </c>
      <c r="C5" s="280">
        <v>0.25221578789373117</v>
      </c>
      <c r="D5" s="281"/>
      <c r="E5" s="281"/>
      <c r="F5" s="281"/>
      <c r="G5" s="281"/>
      <c r="H5" s="281"/>
      <c r="J5" s="282"/>
      <c r="K5" s="282"/>
    </row>
    <row r="6" spans="1:11" s="6" customFormat="1" ht="12.75">
      <c r="A6" s="278" t="s">
        <v>1031</v>
      </c>
      <c r="B6" s="279">
        <v>170155.16546</v>
      </c>
      <c r="C6" s="280">
        <v>0.2051683342833222</v>
      </c>
      <c r="D6" s="281"/>
      <c r="E6" s="281"/>
      <c r="F6" s="281"/>
      <c r="G6" s="281"/>
      <c r="H6" s="281"/>
      <c r="J6" s="282"/>
      <c r="K6" s="282"/>
    </row>
    <row r="7" spans="1:11" s="6" customFormat="1" ht="12.75">
      <c r="A7" s="293" t="s">
        <v>1032</v>
      </c>
      <c r="B7" s="294">
        <v>786059.6667500001</v>
      </c>
      <c r="C7" s="295">
        <v>0.9478087370336885</v>
      </c>
      <c r="D7" s="283"/>
      <c r="E7" s="283"/>
      <c r="F7" s="283"/>
      <c r="G7" s="283"/>
      <c r="H7" s="283"/>
      <c r="J7" s="284"/>
      <c r="K7" s="284"/>
    </row>
    <row r="8" spans="1:11" s="6" customFormat="1" ht="12.75">
      <c r="A8" s="278" t="s">
        <v>1033</v>
      </c>
      <c r="B8" s="279">
        <v>42254.06444</v>
      </c>
      <c r="C8" s="280">
        <v>0.05094876781682487</v>
      </c>
      <c r="D8" s="281"/>
      <c r="E8" s="281"/>
      <c r="F8" s="281"/>
      <c r="G8" s="281"/>
      <c r="H8" s="281"/>
      <c r="J8" s="282"/>
      <c r="K8" s="282"/>
    </row>
    <row r="9" spans="1:11" s="6" customFormat="1" ht="12.75">
      <c r="A9" s="278" t="s">
        <v>1034</v>
      </c>
      <c r="B9" s="285">
        <v>1030.45613</v>
      </c>
      <c r="C9" s="280">
        <v>0.0012424951494865923</v>
      </c>
      <c r="D9" s="286"/>
      <c r="E9" s="286"/>
      <c r="F9" s="286"/>
      <c r="G9" s="286"/>
      <c r="H9" s="286"/>
      <c r="J9" s="282"/>
      <c r="K9" s="282"/>
    </row>
    <row r="10" spans="1:11" s="6" customFormat="1" ht="12.75">
      <c r="A10" s="293" t="s">
        <v>884</v>
      </c>
      <c r="B10" s="294">
        <v>43284.52057</v>
      </c>
      <c r="C10" s="295">
        <v>0.052191262966311464</v>
      </c>
      <c r="D10" s="283"/>
      <c r="E10" s="283"/>
      <c r="F10" s="283"/>
      <c r="G10" s="283"/>
      <c r="H10" s="283"/>
      <c r="J10" s="284"/>
      <c r="K10" s="284"/>
    </row>
    <row r="11" spans="1:11" s="6" customFormat="1" ht="13.5" thickBot="1">
      <c r="A11" s="287" t="s">
        <v>1035</v>
      </c>
      <c r="B11" s="288">
        <v>829344.1873200001</v>
      </c>
      <c r="C11" s="289">
        <v>1</v>
      </c>
      <c r="D11" s="290"/>
      <c r="E11" s="290"/>
      <c r="F11" s="290"/>
      <c r="G11" s="290"/>
      <c r="H11" s="290"/>
      <c r="J11" s="291"/>
      <c r="K11" s="291"/>
    </row>
    <row r="12" s="6" customFormat="1" ht="12.75">
      <c r="A12" s="292" t="s">
        <v>1036</v>
      </c>
    </row>
    <row r="14" ht="12.75">
      <c r="A14" s="1001" t="s">
        <v>501</v>
      </c>
    </row>
  </sheetData>
  <hyperlinks>
    <hyperlink ref="A1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2:BR25"/>
  <sheetViews>
    <sheetView workbookViewId="0" topLeftCell="A1">
      <selection activeCell="A25" sqref="A25"/>
    </sheetView>
  </sheetViews>
  <sheetFormatPr defaultColWidth="12" defaultRowHeight="12.75" outlineLevelRow="1"/>
  <cols>
    <col min="1" max="1" width="39.33203125" style="0" customWidth="1"/>
    <col min="3" max="3" width="17.66015625" style="0" customWidth="1"/>
  </cols>
  <sheetData>
    <row r="2" spans="1:3" ht="21" customHeight="1">
      <c r="A2" s="296" t="s">
        <v>85</v>
      </c>
      <c r="B2" s="262"/>
      <c r="C2" s="262"/>
    </row>
    <row r="3" spans="1:3" ht="11.25" customHeight="1">
      <c r="A3" s="115" t="s">
        <v>1038</v>
      </c>
      <c r="B3" s="262"/>
      <c r="C3" s="262"/>
    </row>
    <row r="4" spans="1:3" ht="18" customHeight="1" thickBot="1">
      <c r="A4" s="297" t="s">
        <v>1039</v>
      </c>
      <c r="B4" s="298" t="s">
        <v>1040</v>
      </c>
      <c r="C4" s="298" t="s">
        <v>1041</v>
      </c>
    </row>
    <row r="5" spans="1:3" s="301" customFormat="1" ht="12.75">
      <c r="A5" s="50" t="s">
        <v>1042</v>
      </c>
      <c r="B5" s="299">
        <v>8687.63877</v>
      </c>
      <c r="C5" s="300">
        <v>0.010475311580917732</v>
      </c>
    </row>
    <row r="6" spans="1:3" ht="12.75">
      <c r="A6" s="269" t="s">
        <v>1043</v>
      </c>
      <c r="B6" s="302">
        <v>4164.46775</v>
      </c>
      <c r="C6" s="300">
        <v>0.005021398610699074</v>
      </c>
    </row>
    <row r="7" spans="1:70" s="304" customFormat="1" ht="16.5" customHeight="1" thickBot="1">
      <c r="A7" s="314" t="s">
        <v>1044</v>
      </c>
      <c r="B7" s="315">
        <v>12852.10652</v>
      </c>
      <c r="C7" s="316">
        <v>0.015496710191616804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</row>
    <row r="8" spans="1:3" s="305" customFormat="1" ht="12.75">
      <c r="A8" s="269" t="s">
        <v>1045</v>
      </c>
      <c r="B8" s="302">
        <v>9384.109</v>
      </c>
      <c r="C8" s="300">
        <v>0.011315095883561273</v>
      </c>
    </row>
    <row r="9" spans="1:3" s="306" customFormat="1" ht="12.75">
      <c r="A9" s="269" t="s">
        <v>1046</v>
      </c>
      <c r="B9" s="302">
        <v>5829.481</v>
      </c>
      <c r="C9" s="300">
        <v>0.007029024968315974</v>
      </c>
    </row>
    <row r="10" spans="1:3" s="306" customFormat="1" ht="12.75">
      <c r="A10" s="269" t="s">
        <v>1047</v>
      </c>
      <c r="B10" s="302">
        <v>162555.073</v>
      </c>
      <c r="C10" s="300">
        <v>0.19600435559244914</v>
      </c>
    </row>
    <row r="11" spans="1:3" s="306" customFormat="1" ht="12.75">
      <c r="A11" s="269" t="s">
        <v>1048</v>
      </c>
      <c r="B11" s="302">
        <v>142245.653</v>
      </c>
      <c r="C11" s="300">
        <v>0.17151582560632928</v>
      </c>
    </row>
    <row r="12" spans="1:3" s="306" customFormat="1" ht="12.75">
      <c r="A12" s="269" t="s">
        <v>1049</v>
      </c>
      <c r="B12" s="302">
        <v>24777.367</v>
      </c>
      <c r="C12" s="300">
        <v>0.029875855379257306</v>
      </c>
    </row>
    <row r="13" spans="1:3" s="306" customFormat="1" ht="12.75" customHeight="1">
      <c r="A13" s="269" t="s">
        <v>1050</v>
      </c>
      <c r="B13" s="302">
        <v>34848.153</v>
      </c>
      <c r="C13" s="300">
        <v>0.04201892716293187</v>
      </c>
    </row>
    <row r="14" spans="1:3" s="306" customFormat="1" ht="12.75" outlineLevel="1">
      <c r="A14" s="269" t="s">
        <v>1051</v>
      </c>
      <c r="B14" s="302">
        <v>61273.243</v>
      </c>
      <c r="C14" s="300">
        <v>0.07388156080047126</v>
      </c>
    </row>
    <row r="15" spans="1:3" s="306" customFormat="1" ht="12.75">
      <c r="A15" s="269" t="s">
        <v>1052</v>
      </c>
      <c r="B15" s="302">
        <v>39768.43</v>
      </c>
      <c r="C15" s="300">
        <v>0.04795165940513848</v>
      </c>
    </row>
    <row r="16" spans="1:3" s="307" customFormat="1" ht="12.75">
      <c r="A16" s="269" t="s">
        <v>1053</v>
      </c>
      <c r="B16" s="302">
        <v>85704.31</v>
      </c>
      <c r="C16" s="300">
        <v>0.1033398573358919</v>
      </c>
    </row>
    <row r="17" spans="1:3" s="305" customFormat="1" ht="12.75">
      <c r="A17" s="269" t="s">
        <v>1054</v>
      </c>
      <c r="B17" s="302">
        <v>25231.367</v>
      </c>
      <c r="C17" s="300">
        <v>0.03042327586756758</v>
      </c>
    </row>
    <row r="18" spans="1:3" ht="12.75">
      <c r="A18" s="269" t="s">
        <v>1055</v>
      </c>
      <c r="B18" s="302">
        <v>159141.192</v>
      </c>
      <c r="C18" s="300">
        <v>0.19188799346898402</v>
      </c>
    </row>
    <row r="19" spans="1:3" s="308" customFormat="1" ht="12.75">
      <c r="A19" s="269" t="s">
        <v>1056</v>
      </c>
      <c r="B19" s="302">
        <v>49440.5468</v>
      </c>
      <c r="C19" s="300">
        <v>0.05961402702991817</v>
      </c>
    </row>
    <row r="20" spans="1:3" ht="12.75">
      <c r="A20" s="269" t="s">
        <v>1057</v>
      </c>
      <c r="B20" s="302">
        <v>16293.156</v>
      </c>
      <c r="C20" s="300">
        <v>0.019645831307567044</v>
      </c>
    </row>
    <row r="21" spans="1:3" s="309" customFormat="1" ht="15.75" customHeight="1">
      <c r="A21" s="317" t="s">
        <v>1058</v>
      </c>
      <c r="B21" s="318">
        <v>816492.0807999999</v>
      </c>
      <c r="C21" s="319">
        <v>0.9845032898083832</v>
      </c>
    </row>
    <row r="22" spans="1:3" s="305" customFormat="1" ht="16.5" customHeight="1" thickBot="1">
      <c r="A22" s="310" t="s">
        <v>1059</v>
      </c>
      <c r="B22" s="311">
        <v>829344.1873199999</v>
      </c>
      <c r="C22" s="312">
        <v>1</v>
      </c>
    </row>
    <row r="23" spans="1:3" ht="12.75">
      <c r="A23" s="65" t="s">
        <v>1060</v>
      </c>
      <c r="B23" s="313"/>
      <c r="C23" s="262"/>
    </row>
    <row r="25" ht="12.75">
      <c r="A25" s="1001" t="s">
        <v>501</v>
      </c>
    </row>
  </sheetData>
  <hyperlinks>
    <hyperlink ref="A2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42:B42"/>
  <sheetViews>
    <sheetView workbookViewId="0" topLeftCell="A1">
      <selection activeCell="A1" sqref="A1"/>
    </sheetView>
  </sheetViews>
  <sheetFormatPr defaultColWidth="12" defaultRowHeight="12.75"/>
  <sheetData>
    <row r="42" ht="12.75">
      <c r="B42" s="1001" t="s">
        <v>501</v>
      </c>
    </row>
  </sheetData>
  <hyperlinks>
    <hyperlink ref="B42" location="'INDICE TABLAS'!A1" display="'INDICE TABLAS'!A1"/>
  </hyperlinks>
  <printOptions/>
  <pageMargins left="0.75" right="0.75" top="1" bottom="1" header="0" footer="0"/>
  <pageSetup horizontalDpi="600" verticalDpi="600" orientation="portrait" paperSize="9" r:id="rId3"/>
  <legacyDrawing r:id="rId2"/>
  <oleObjects>
    <oleObject progId="Word.Document.8" shapeId="884397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/>
  <dimension ref="A2:E18"/>
  <sheetViews>
    <sheetView workbookViewId="0" topLeftCell="A1">
      <selection activeCell="A18" sqref="A18"/>
    </sheetView>
  </sheetViews>
  <sheetFormatPr defaultColWidth="12" defaultRowHeight="12.75"/>
  <cols>
    <col min="1" max="1" width="34.33203125" style="0" customWidth="1"/>
  </cols>
  <sheetData>
    <row r="2" ht="12.75">
      <c r="A2" s="320" t="s">
        <v>101</v>
      </c>
    </row>
    <row r="3" spans="1:5" ht="23.25" customHeight="1" thickBot="1">
      <c r="A3" s="321" t="s">
        <v>86</v>
      </c>
      <c r="B3" s="322" t="s">
        <v>87</v>
      </c>
      <c r="C3" s="323" t="s">
        <v>88</v>
      </c>
      <c r="D3" s="324"/>
      <c r="E3" s="324"/>
    </row>
    <row r="4" spans="1:3" ht="16.5" customHeight="1">
      <c r="A4" s="325" t="s">
        <v>89</v>
      </c>
      <c r="B4" s="56">
        <v>338149.8500000015</v>
      </c>
      <c r="C4" s="326">
        <v>0.029752907636854023</v>
      </c>
    </row>
    <row r="5" spans="1:3" ht="12.75">
      <c r="A5" s="327" t="s">
        <v>90</v>
      </c>
      <c r="B5" s="56">
        <v>0</v>
      </c>
      <c r="C5" s="326">
        <v>0</v>
      </c>
    </row>
    <row r="6" spans="1:3" ht="15" customHeight="1">
      <c r="A6" s="325" t="s">
        <v>91</v>
      </c>
      <c r="B6" s="56">
        <v>150699.84</v>
      </c>
      <c r="C6" s="326">
        <v>0.013259678868432618</v>
      </c>
    </row>
    <row r="7" spans="1:3" ht="14.25" customHeight="1">
      <c r="A7" s="328" t="s">
        <v>1050</v>
      </c>
      <c r="B7" s="56">
        <v>1276038.51</v>
      </c>
      <c r="C7" s="326">
        <v>0.11227524107758338</v>
      </c>
    </row>
    <row r="8" spans="1:4" ht="12.75">
      <c r="A8" s="327" t="s">
        <v>92</v>
      </c>
      <c r="B8" s="56">
        <v>3006082.71</v>
      </c>
      <c r="C8" s="326">
        <v>0.2644972375985778</v>
      </c>
      <c r="D8" s="329"/>
    </row>
    <row r="9" spans="1:3" ht="12.75">
      <c r="A9" s="327" t="s">
        <v>93</v>
      </c>
      <c r="B9" s="56">
        <v>2792486.73</v>
      </c>
      <c r="C9" s="326">
        <v>0.24570349433788052</v>
      </c>
    </row>
    <row r="10" spans="1:3" ht="12.75">
      <c r="A10" s="327" t="s">
        <v>94</v>
      </c>
      <c r="B10" s="56">
        <v>92683.65</v>
      </c>
      <c r="C10" s="326">
        <v>0.00815498832217874</v>
      </c>
    </row>
    <row r="11" spans="1:3" ht="13.5" customHeight="1">
      <c r="A11" s="325" t="s">
        <v>95</v>
      </c>
      <c r="B11" s="56">
        <v>1577468.75</v>
      </c>
      <c r="C11" s="326">
        <v>0.13879728770772295</v>
      </c>
    </row>
    <row r="12" spans="1:3" ht="15" customHeight="1">
      <c r="A12" s="325" t="s">
        <v>96</v>
      </c>
      <c r="B12" s="56">
        <v>745144.86</v>
      </c>
      <c r="C12" s="326">
        <v>0.06556331814329187</v>
      </c>
    </row>
    <row r="13" spans="1:3" ht="12.75">
      <c r="A13" s="327" t="s">
        <v>97</v>
      </c>
      <c r="B13" s="56">
        <v>1224936.05</v>
      </c>
      <c r="C13" s="326">
        <v>0.10777887128059539</v>
      </c>
    </row>
    <row r="14" spans="1:3" ht="12.75">
      <c r="A14" s="327" t="s">
        <v>98</v>
      </c>
      <c r="B14" s="56">
        <v>161579.77</v>
      </c>
      <c r="C14" s="326">
        <v>0.014216975026882593</v>
      </c>
    </row>
    <row r="15" spans="1:3" s="6" customFormat="1" ht="13.5" thickBot="1">
      <c r="A15" s="330" t="s">
        <v>99</v>
      </c>
      <c r="B15" s="89">
        <v>11365270.720000003</v>
      </c>
      <c r="C15" s="109">
        <v>1</v>
      </c>
    </row>
    <row r="16" ht="12.75">
      <c r="A16" s="331" t="s">
        <v>100</v>
      </c>
    </row>
    <row r="18" ht="12.75">
      <c r="A18" s="1001" t="s">
        <v>501</v>
      </c>
    </row>
  </sheetData>
  <hyperlinks>
    <hyperlink ref="A18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/>
  <dimension ref="A2:E15"/>
  <sheetViews>
    <sheetView workbookViewId="0" topLeftCell="A1">
      <selection activeCell="A15" sqref="A15"/>
    </sheetView>
  </sheetViews>
  <sheetFormatPr defaultColWidth="12" defaultRowHeight="12.75"/>
  <cols>
    <col min="1" max="1" width="44.5" style="0" customWidth="1"/>
  </cols>
  <sheetData>
    <row r="2" ht="12.75">
      <c r="A2" s="1" t="s">
        <v>112</v>
      </c>
    </row>
    <row r="3" spans="1:5" ht="25.5" customHeight="1">
      <c r="A3" s="332" t="s">
        <v>102</v>
      </c>
      <c r="B3" s="332" t="s">
        <v>87</v>
      </c>
      <c r="C3" s="332" t="s">
        <v>88</v>
      </c>
      <c r="D3" s="333"/>
      <c r="E3" s="333"/>
    </row>
    <row r="4" spans="1:3" ht="13.5" thickBot="1">
      <c r="A4" s="334" t="s">
        <v>103</v>
      </c>
      <c r="B4" s="335">
        <v>10905661.74</v>
      </c>
      <c r="C4" s="336">
        <v>0.9595602259441823</v>
      </c>
    </row>
    <row r="5" spans="1:3" ht="12.75">
      <c r="A5" s="269" t="s">
        <v>104</v>
      </c>
      <c r="B5" s="56">
        <v>140237.57</v>
      </c>
      <c r="C5" s="52">
        <v>0.01233913150464752</v>
      </c>
    </row>
    <row r="6" spans="1:3" ht="12.75">
      <c r="A6" s="269" t="s">
        <v>105</v>
      </c>
      <c r="B6" s="56">
        <v>9340063.85</v>
      </c>
      <c r="C6" s="52">
        <v>0.8218074236950511</v>
      </c>
    </row>
    <row r="7" spans="1:3" ht="12.75">
      <c r="A7" s="269" t="s">
        <v>106</v>
      </c>
      <c r="B7" s="56">
        <v>1167153.79</v>
      </c>
      <c r="C7" s="52">
        <v>0.10269476361404262</v>
      </c>
    </row>
    <row r="8" spans="1:3" ht="12.75">
      <c r="A8" s="269" t="s">
        <v>107</v>
      </c>
      <c r="B8" s="56">
        <v>94833.94</v>
      </c>
      <c r="C8" s="52">
        <v>0.008344186631042257</v>
      </c>
    </row>
    <row r="9" spans="1:3" ht="12.75">
      <c r="A9" s="269" t="s">
        <v>108</v>
      </c>
      <c r="B9" s="56">
        <v>163372.59</v>
      </c>
      <c r="C9" s="52">
        <v>0.014374720499398714</v>
      </c>
    </row>
    <row r="10" spans="1:3" ht="13.5" thickBot="1">
      <c r="A10" s="334" t="s">
        <v>109</v>
      </c>
      <c r="B10" s="335">
        <v>459608.98</v>
      </c>
      <c r="C10" s="336">
        <v>0.04043977405581765</v>
      </c>
    </row>
    <row r="11" spans="1:3" ht="12.75">
      <c r="A11" s="269" t="s">
        <v>110</v>
      </c>
      <c r="B11" s="56">
        <v>459608.98</v>
      </c>
      <c r="C11" s="52">
        <v>0.04043977405581765</v>
      </c>
    </row>
    <row r="12" spans="1:3" ht="13.5" thickBot="1">
      <c r="A12" s="3" t="s">
        <v>111</v>
      </c>
      <c r="B12" s="89">
        <v>11365270.72</v>
      </c>
      <c r="C12" s="109">
        <v>1</v>
      </c>
    </row>
    <row r="13" ht="12.75">
      <c r="A13" s="6" t="s">
        <v>100</v>
      </c>
    </row>
    <row r="15" ht="12.75">
      <c r="A15" s="1001" t="s">
        <v>501</v>
      </c>
    </row>
  </sheetData>
  <hyperlinks>
    <hyperlink ref="A1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/>
  <dimension ref="A2:B12"/>
  <sheetViews>
    <sheetView workbookViewId="0" topLeftCell="A1">
      <selection activeCell="A12" sqref="A12"/>
    </sheetView>
  </sheetViews>
  <sheetFormatPr defaultColWidth="12" defaultRowHeight="12.75"/>
  <cols>
    <col min="1" max="1" width="69.83203125" style="0" customWidth="1"/>
    <col min="2" max="2" width="15.66015625" style="0" customWidth="1"/>
  </cols>
  <sheetData>
    <row r="2" ht="12.75">
      <c r="A2" s="1" t="s">
        <v>121</v>
      </c>
    </row>
    <row r="3" spans="1:2" ht="13.5" thickBot="1">
      <c r="A3" s="3" t="s">
        <v>113</v>
      </c>
      <c r="B3" s="3" t="s">
        <v>998</v>
      </c>
    </row>
    <row r="4" spans="1:2" ht="12.75">
      <c r="A4" s="339" t="s">
        <v>114</v>
      </c>
      <c r="B4" s="340">
        <v>1881.674360965</v>
      </c>
    </row>
    <row r="5" spans="1:2" ht="12.75">
      <c r="A5" s="339" t="s">
        <v>115</v>
      </c>
      <c r="B5" s="340">
        <v>5338.44937</v>
      </c>
    </row>
    <row r="6" spans="1:2" ht="12.75">
      <c r="A6" s="339" t="s">
        <v>116</v>
      </c>
      <c r="B6" s="340">
        <v>776.69458</v>
      </c>
    </row>
    <row r="7" spans="1:2" ht="12.75">
      <c r="A7" s="339" t="s">
        <v>117</v>
      </c>
      <c r="B7" s="340">
        <v>2939.10784</v>
      </c>
    </row>
    <row r="8" spans="1:2" ht="12.75">
      <c r="A8" s="339" t="s">
        <v>118</v>
      </c>
      <c r="B8" s="340">
        <v>22</v>
      </c>
    </row>
    <row r="9" spans="1:2" ht="26.25" thickBot="1">
      <c r="A9" s="272" t="s">
        <v>119</v>
      </c>
      <c r="B9" s="89">
        <v>10957.926150965</v>
      </c>
    </row>
    <row r="10" ht="12.75">
      <c r="A10" t="s">
        <v>120</v>
      </c>
    </row>
    <row r="12" ht="12.75">
      <c r="A12" s="1001" t="s">
        <v>501</v>
      </c>
    </row>
  </sheetData>
  <hyperlinks>
    <hyperlink ref="A12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3"/>
  <dimension ref="A2:AN15"/>
  <sheetViews>
    <sheetView workbookViewId="0" topLeftCell="A1">
      <selection activeCell="A15" sqref="A15"/>
    </sheetView>
  </sheetViews>
  <sheetFormatPr defaultColWidth="12" defaultRowHeight="12.75"/>
  <sheetData>
    <row r="2" s="6" customFormat="1" ht="12.75">
      <c r="A2" s="1" t="s">
        <v>131</v>
      </c>
    </row>
    <row r="3" spans="1:16" s="6" customFormat="1" ht="24.75" customHeight="1">
      <c r="A3" s="341"/>
      <c r="B3" s="1019">
        <v>2002</v>
      </c>
      <c r="C3" s="1013"/>
      <c r="D3" s="1020"/>
      <c r="E3" s="1019">
        <v>2003</v>
      </c>
      <c r="F3" s="1013"/>
      <c r="G3" s="1020"/>
      <c r="H3" s="1019">
        <v>2004</v>
      </c>
      <c r="I3" s="1013"/>
      <c r="J3" s="1020"/>
      <c r="K3" s="1019">
        <v>2005</v>
      </c>
      <c r="L3" s="1013"/>
      <c r="M3" s="1020"/>
      <c r="N3" s="1016" t="s">
        <v>122</v>
      </c>
      <c r="O3" s="1017"/>
      <c r="P3" s="1018"/>
    </row>
    <row r="4" spans="1:40" s="6" customFormat="1" ht="21" customHeight="1" thickBot="1">
      <c r="A4" s="342"/>
      <c r="B4" s="343" t="s">
        <v>123</v>
      </c>
      <c r="C4" s="344" t="s">
        <v>124</v>
      </c>
      <c r="D4" s="345" t="s">
        <v>99</v>
      </c>
      <c r="E4" s="343" t="s">
        <v>123</v>
      </c>
      <c r="F4" s="344" t="s">
        <v>124</v>
      </c>
      <c r="G4" s="345" t="s">
        <v>99</v>
      </c>
      <c r="H4" s="343" t="s">
        <v>123</v>
      </c>
      <c r="I4" s="344" t="s">
        <v>124</v>
      </c>
      <c r="J4" s="345" t="s">
        <v>99</v>
      </c>
      <c r="K4" s="343" t="s">
        <v>123</v>
      </c>
      <c r="L4" s="344" t="s">
        <v>124</v>
      </c>
      <c r="M4" s="345" t="s">
        <v>99</v>
      </c>
      <c r="N4" s="343" t="s">
        <v>123</v>
      </c>
      <c r="O4" s="344" t="s">
        <v>124</v>
      </c>
      <c r="P4" s="345" t="s">
        <v>99</v>
      </c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27" s="6" customFormat="1" ht="25.5" customHeight="1" thickBot="1">
      <c r="A5" s="346" t="s">
        <v>125</v>
      </c>
      <c r="B5" s="347">
        <v>2007.75044578824</v>
      </c>
      <c r="C5" s="152">
        <v>50.5039417584406</v>
      </c>
      <c r="D5" s="348">
        <v>2058.254387546681</v>
      </c>
      <c r="E5" s="347">
        <v>1933.2345</v>
      </c>
      <c r="F5" s="152">
        <v>53.372159999999994</v>
      </c>
      <c r="G5" s="348">
        <v>1986.60666</v>
      </c>
      <c r="H5" s="347">
        <v>1861.48415</v>
      </c>
      <c r="I5" s="152">
        <v>56.40327</v>
      </c>
      <c r="J5" s="348">
        <v>1917.88742</v>
      </c>
      <c r="K5" s="347">
        <v>1819.230780965</v>
      </c>
      <c r="L5" s="152">
        <v>62.443580000000004</v>
      </c>
      <c r="M5" s="348">
        <v>1881.674360965</v>
      </c>
      <c r="N5" s="349">
        <v>-0.09389596461985972</v>
      </c>
      <c r="O5" s="350">
        <v>0.23641002713543569</v>
      </c>
      <c r="P5" s="351">
        <v>-0.08579115761883738</v>
      </c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</row>
    <row r="6" spans="1:27" s="65" customFormat="1" ht="12">
      <c r="A6" s="352" t="s">
        <v>126</v>
      </c>
      <c r="B6" s="353" t="s">
        <v>966</v>
      </c>
      <c r="C6" s="354" t="s">
        <v>966</v>
      </c>
      <c r="D6" s="354" t="s">
        <v>966</v>
      </c>
      <c r="E6" s="353" t="s">
        <v>966</v>
      </c>
      <c r="F6" s="355">
        <v>48.19987</v>
      </c>
      <c r="G6" s="356">
        <v>48.19987</v>
      </c>
      <c r="H6" s="353" t="s">
        <v>966</v>
      </c>
      <c r="I6" s="355">
        <v>50.33089</v>
      </c>
      <c r="J6" s="356">
        <v>50.33089</v>
      </c>
      <c r="K6" s="353" t="s">
        <v>966</v>
      </c>
      <c r="L6" s="355">
        <v>56.17795</v>
      </c>
      <c r="M6" s="356">
        <v>56.17795</v>
      </c>
      <c r="N6" s="357"/>
      <c r="O6" s="358"/>
      <c r="P6" s="359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</row>
    <row r="7" spans="1:27" s="65" customFormat="1" ht="12">
      <c r="A7" s="352" t="s">
        <v>127</v>
      </c>
      <c r="B7" s="353" t="s">
        <v>966</v>
      </c>
      <c r="C7" s="354" t="s">
        <v>966</v>
      </c>
      <c r="D7" s="354" t="s">
        <v>966</v>
      </c>
      <c r="E7" s="353" t="s">
        <v>966</v>
      </c>
      <c r="F7" s="355">
        <v>5.17229</v>
      </c>
      <c r="G7" s="356">
        <v>5.17229</v>
      </c>
      <c r="H7" s="353" t="s">
        <v>966</v>
      </c>
      <c r="I7" s="355">
        <v>6.07238</v>
      </c>
      <c r="J7" s="356">
        <v>6.07238</v>
      </c>
      <c r="K7" s="353" t="s">
        <v>966</v>
      </c>
      <c r="L7" s="355">
        <v>6.26563</v>
      </c>
      <c r="M7" s="356">
        <v>6.26563</v>
      </c>
      <c r="N7" s="357"/>
      <c r="O7" s="358"/>
      <c r="P7" s="359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</row>
    <row r="8" spans="1:27" s="6" customFormat="1" ht="24.75" customHeight="1" thickBot="1">
      <c r="A8" s="346" t="s">
        <v>128</v>
      </c>
      <c r="B8" s="360">
        <v>3583.85329422203</v>
      </c>
      <c r="C8" s="97">
        <v>500.093996301525</v>
      </c>
      <c r="D8" s="361">
        <v>4083.9472905235552</v>
      </c>
      <c r="E8" s="360">
        <v>5301.40254</v>
      </c>
      <c r="F8" s="97">
        <v>545.77869</v>
      </c>
      <c r="G8" s="361">
        <v>5847.18123</v>
      </c>
      <c r="H8" s="360">
        <v>5831.76102</v>
      </c>
      <c r="I8" s="97">
        <v>577.19493</v>
      </c>
      <c r="J8" s="361">
        <v>6408.95595</v>
      </c>
      <c r="K8" s="360">
        <v>6263.64312</v>
      </c>
      <c r="L8" s="97">
        <v>613.55019</v>
      </c>
      <c r="M8" s="97">
        <v>6877.19331</v>
      </c>
      <c r="N8" s="98">
        <v>0.7477398224135983</v>
      </c>
      <c r="O8" s="98">
        <v>0.22686973756443196</v>
      </c>
      <c r="P8" s="98">
        <v>0.6839574119768708</v>
      </c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</row>
    <row r="9" spans="1:27" s="6" customFormat="1" ht="12.75">
      <c r="A9" s="362" t="s">
        <v>126</v>
      </c>
      <c r="B9" s="363">
        <v>2247.45419964375</v>
      </c>
      <c r="C9" s="51">
        <v>399.904674473565</v>
      </c>
      <c r="D9" s="364">
        <v>2647.3588741173153</v>
      </c>
      <c r="E9" s="365">
        <v>2603.10338</v>
      </c>
      <c r="F9" s="355">
        <v>426.23406</v>
      </c>
      <c r="G9" s="356">
        <v>3029.3374400000002</v>
      </c>
      <c r="H9" s="365">
        <v>3015.03239</v>
      </c>
      <c r="I9" s="355">
        <v>454.29695</v>
      </c>
      <c r="J9" s="356">
        <v>3469.32934</v>
      </c>
      <c r="K9" s="365">
        <v>3031.65216</v>
      </c>
      <c r="L9" s="355">
        <v>496.83789</v>
      </c>
      <c r="M9" s="356">
        <v>3528.4900500000003</v>
      </c>
      <c r="N9" s="366"/>
      <c r="O9" s="52"/>
      <c r="P9" s="367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</row>
    <row r="10" spans="1:27" s="6" customFormat="1" ht="12.75">
      <c r="A10" s="362" t="s">
        <v>127</v>
      </c>
      <c r="B10" s="363">
        <v>1336.39909457828</v>
      </c>
      <c r="C10" s="51">
        <v>100.18932182796</v>
      </c>
      <c r="D10" s="364">
        <v>1436.58841640624</v>
      </c>
      <c r="E10" s="365">
        <v>1411.96566</v>
      </c>
      <c r="F10" s="355">
        <v>101.95853</v>
      </c>
      <c r="G10" s="356">
        <v>1513.9241900000002</v>
      </c>
      <c r="H10" s="365">
        <v>1491.80513</v>
      </c>
      <c r="I10" s="355">
        <v>103.75898</v>
      </c>
      <c r="J10" s="356">
        <v>1595.56411</v>
      </c>
      <c r="K10" s="365">
        <v>1710.36802</v>
      </c>
      <c r="L10" s="355">
        <v>99.5913</v>
      </c>
      <c r="M10" s="356">
        <v>1809.95932</v>
      </c>
      <c r="N10" s="366"/>
      <c r="O10" s="52"/>
      <c r="P10" s="367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</row>
    <row r="11" spans="1:27" s="6" customFormat="1" ht="12.75">
      <c r="A11" s="362" t="s">
        <v>129</v>
      </c>
      <c r="B11" s="368" t="s">
        <v>966</v>
      </c>
      <c r="C11" s="369" t="s">
        <v>966</v>
      </c>
      <c r="D11" s="369" t="s">
        <v>966</v>
      </c>
      <c r="E11" s="365">
        <v>1286.3335</v>
      </c>
      <c r="F11" s="355">
        <v>17.5861</v>
      </c>
      <c r="G11" s="356">
        <v>1303.9196</v>
      </c>
      <c r="H11" s="365">
        <v>1324.9235</v>
      </c>
      <c r="I11" s="355">
        <v>19.139</v>
      </c>
      <c r="J11" s="356">
        <v>1344.0625</v>
      </c>
      <c r="K11" s="365">
        <v>1521.62294</v>
      </c>
      <c r="L11" s="355">
        <v>17.121</v>
      </c>
      <c r="M11" s="356">
        <v>1538.74394</v>
      </c>
      <c r="N11" s="366"/>
      <c r="O11" s="52"/>
      <c r="P11" s="367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</row>
    <row r="12" spans="1:27" s="6" customFormat="1" ht="37.5" customHeight="1" thickBot="1">
      <c r="A12" s="370" t="s">
        <v>130</v>
      </c>
      <c r="B12" s="371">
        <v>5591.6037400102705</v>
      </c>
      <c r="C12" s="89">
        <v>550.5979380599656</v>
      </c>
      <c r="D12" s="372">
        <v>6142.201678070236</v>
      </c>
      <c r="E12" s="371">
        <v>7234.63704</v>
      </c>
      <c r="F12" s="89">
        <v>599.15085</v>
      </c>
      <c r="G12" s="372">
        <v>7833.78789</v>
      </c>
      <c r="H12" s="371">
        <v>7693.24517</v>
      </c>
      <c r="I12" s="89">
        <v>633.5982</v>
      </c>
      <c r="J12" s="372">
        <v>8326.84337</v>
      </c>
      <c r="K12" s="371">
        <v>8082.873900965</v>
      </c>
      <c r="L12" s="89">
        <v>675.99377</v>
      </c>
      <c r="M12" s="372">
        <v>8758.867670964999</v>
      </c>
      <c r="N12" s="373">
        <v>0.4455376805635647</v>
      </c>
      <c r="O12" s="374">
        <v>0.22774482661861617</v>
      </c>
      <c r="P12" s="375">
        <v>0.4260143398151768</v>
      </c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</row>
    <row r="13" s="6" customFormat="1" ht="12.75">
      <c r="A13" s="6" t="s">
        <v>120</v>
      </c>
    </row>
    <row r="15" ht="12.75">
      <c r="A15" s="1001" t="s">
        <v>501</v>
      </c>
    </row>
  </sheetData>
  <mergeCells count="5">
    <mergeCell ref="N3:P3"/>
    <mergeCell ref="B3:D3"/>
    <mergeCell ref="E3:G3"/>
    <mergeCell ref="H3:J3"/>
    <mergeCell ref="K3:M3"/>
  </mergeCells>
  <hyperlinks>
    <hyperlink ref="A1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"/>
  <dimension ref="A2:B10"/>
  <sheetViews>
    <sheetView workbookViewId="0" topLeftCell="A1">
      <selection activeCell="A10" sqref="A10"/>
    </sheetView>
  </sheetViews>
  <sheetFormatPr defaultColWidth="12" defaultRowHeight="12.75"/>
  <cols>
    <col min="1" max="1" width="82.16015625" style="0" customWidth="1"/>
    <col min="2" max="2" width="14.83203125" style="0" customWidth="1"/>
  </cols>
  <sheetData>
    <row r="2" ht="12.75">
      <c r="A2" s="1" t="s">
        <v>138</v>
      </c>
    </row>
    <row r="3" spans="1:2" ht="13.5" thickBot="1">
      <c r="A3" s="3" t="s">
        <v>132</v>
      </c>
      <c r="B3" s="3" t="s">
        <v>998</v>
      </c>
    </row>
    <row r="4" spans="1:2" ht="12.75">
      <c r="A4" s="376" t="s">
        <v>133</v>
      </c>
      <c r="B4" s="377">
        <v>339.39423</v>
      </c>
    </row>
    <row r="5" spans="1:2" ht="12.75">
      <c r="A5" s="376" t="s">
        <v>134</v>
      </c>
      <c r="B5" s="377">
        <v>419.00883</v>
      </c>
    </row>
    <row r="6" spans="1:2" ht="12.75">
      <c r="A6" s="376" t="s">
        <v>135</v>
      </c>
      <c r="B6" s="377">
        <v>18.29152</v>
      </c>
    </row>
    <row r="7" spans="1:2" ht="13.5" thickBot="1">
      <c r="A7" s="3" t="s">
        <v>136</v>
      </c>
      <c r="B7" s="89">
        <v>776.69458</v>
      </c>
    </row>
    <row r="8" ht="12.75">
      <c r="A8" t="s">
        <v>137</v>
      </c>
    </row>
    <row r="10" ht="12.75">
      <c r="A10" s="1001" t="s">
        <v>501</v>
      </c>
    </row>
  </sheetData>
  <hyperlinks>
    <hyperlink ref="A10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5"/>
  <dimension ref="A2:G10"/>
  <sheetViews>
    <sheetView workbookViewId="0" topLeftCell="A1">
      <selection activeCell="A10" sqref="A10"/>
    </sheetView>
  </sheetViews>
  <sheetFormatPr defaultColWidth="12" defaultRowHeight="12.75"/>
  <cols>
    <col min="1" max="1" width="33.5" style="0" customWidth="1"/>
  </cols>
  <sheetData>
    <row r="2" spans="1:7" ht="12.75">
      <c r="A2" s="378" t="s">
        <v>144</v>
      </c>
      <c r="B2" s="39"/>
      <c r="C2" s="39"/>
      <c r="D2" s="39"/>
      <c r="E2" s="39"/>
      <c r="F2" s="49"/>
      <c r="G2" s="39"/>
    </row>
    <row r="3" spans="1:7" ht="13.5" thickBot="1">
      <c r="A3" s="3" t="s">
        <v>139</v>
      </c>
      <c r="B3" s="3">
        <v>2002</v>
      </c>
      <c r="C3" s="3">
        <v>2003</v>
      </c>
      <c r="D3" s="3">
        <v>2004</v>
      </c>
      <c r="E3" s="3">
        <v>2005</v>
      </c>
      <c r="F3" s="14"/>
      <c r="G3" s="39"/>
    </row>
    <row r="4" spans="1:7" ht="12.75">
      <c r="A4" s="50" t="s">
        <v>140</v>
      </c>
      <c r="B4" s="51">
        <v>52034.3</v>
      </c>
      <c r="C4" s="51">
        <v>52118.829</v>
      </c>
      <c r="D4" s="369" t="s">
        <v>966</v>
      </c>
      <c r="E4" s="369" t="s">
        <v>966</v>
      </c>
      <c r="F4" s="283"/>
      <c r="G4" s="39"/>
    </row>
    <row r="5" spans="1:7" ht="12.75">
      <c r="A5" s="50" t="s">
        <v>141</v>
      </c>
      <c r="B5" s="51">
        <v>112343.25</v>
      </c>
      <c r="C5" s="51">
        <v>183753.21</v>
      </c>
      <c r="D5" s="51">
        <v>261551.9</v>
      </c>
      <c r="E5" s="369" t="s">
        <v>966</v>
      </c>
      <c r="F5" s="283"/>
      <c r="G5" s="39"/>
    </row>
    <row r="6" spans="1:7" ht="12.75">
      <c r="A6" s="50" t="s">
        <v>142</v>
      </c>
      <c r="B6" s="51">
        <v>76976.66</v>
      </c>
      <c r="C6" s="51">
        <v>90163.45</v>
      </c>
      <c r="D6" s="51">
        <v>151493.18099999998</v>
      </c>
      <c r="E6" s="51">
        <v>71178.212</v>
      </c>
      <c r="F6" s="48"/>
      <c r="G6" s="39"/>
    </row>
    <row r="7" spans="1:7" ht="13.5" thickBot="1">
      <c r="A7" s="3" t="s">
        <v>99</v>
      </c>
      <c r="B7" s="89">
        <v>241354.21</v>
      </c>
      <c r="C7" s="89">
        <v>326035.489</v>
      </c>
      <c r="D7" s="89">
        <v>413045.081</v>
      </c>
      <c r="E7" s="89">
        <v>71178.212</v>
      </c>
      <c r="F7" s="96"/>
      <c r="G7" s="39"/>
    </row>
    <row r="8" spans="1:7" ht="12.75">
      <c r="A8" s="337" t="s">
        <v>143</v>
      </c>
      <c r="C8" s="379"/>
      <c r="D8" s="379"/>
      <c r="E8" s="379"/>
      <c r="F8" s="380"/>
      <c r="G8" s="39"/>
    </row>
    <row r="10" ht="12.75">
      <c r="A10" s="1001" t="s">
        <v>501</v>
      </c>
    </row>
  </sheetData>
  <hyperlinks>
    <hyperlink ref="A10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6"/>
  <dimension ref="A2:E10"/>
  <sheetViews>
    <sheetView workbookViewId="0" topLeftCell="A1">
      <selection activeCell="A10" sqref="A10"/>
    </sheetView>
  </sheetViews>
  <sheetFormatPr defaultColWidth="12" defaultRowHeight="12.75"/>
  <cols>
    <col min="1" max="1" width="44.33203125" style="0" customWidth="1"/>
  </cols>
  <sheetData>
    <row r="2" s="39" customFormat="1" ht="12.75">
      <c r="A2" s="378" t="s">
        <v>150</v>
      </c>
    </row>
    <row r="3" spans="1:5" s="39" customFormat="1" ht="13.5" thickBot="1">
      <c r="A3" s="3" t="s">
        <v>145</v>
      </c>
      <c r="B3" s="3">
        <v>2002</v>
      </c>
      <c r="C3" s="3">
        <v>2003</v>
      </c>
      <c r="D3" s="3">
        <v>2004</v>
      </c>
      <c r="E3" s="3">
        <v>2005</v>
      </c>
    </row>
    <row r="4" spans="1:5" s="39" customFormat="1" ht="12.75">
      <c r="A4" s="381" t="s">
        <v>146</v>
      </c>
      <c r="B4" s="382">
        <v>345955.89</v>
      </c>
      <c r="C4" s="382">
        <v>320053.47</v>
      </c>
      <c r="D4" s="382">
        <v>317909.855</v>
      </c>
      <c r="E4" s="382">
        <v>389618.425</v>
      </c>
    </row>
    <row r="5" spans="1:5" s="39" customFormat="1" ht="12.75">
      <c r="A5" s="381" t="s">
        <v>147</v>
      </c>
      <c r="B5" s="382">
        <v>340546.99</v>
      </c>
      <c r="C5" s="382">
        <v>351812.87</v>
      </c>
      <c r="D5" s="382">
        <v>465401.69</v>
      </c>
      <c r="E5" s="382">
        <v>516791.5</v>
      </c>
    </row>
    <row r="6" spans="1:5" s="39" customFormat="1" ht="12.75">
      <c r="A6" s="381" t="s">
        <v>148</v>
      </c>
      <c r="B6" s="382">
        <v>354485.82</v>
      </c>
      <c r="C6" s="382">
        <v>296419.915</v>
      </c>
      <c r="D6" s="382">
        <v>486842.20499999996</v>
      </c>
      <c r="E6" s="382">
        <v>377949.76</v>
      </c>
    </row>
    <row r="7" spans="1:5" s="39" customFormat="1" ht="13.5" thickBot="1">
      <c r="A7" s="3" t="s">
        <v>99</v>
      </c>
      <c r="B7" s="89">
        <v>1040988.7</v>
      </c>
      <c r="C7" s="89">
        <v>968286.2549999999</v>
      </c>
      <c r="D7" s="89">
        <v>1270153.75</v>
      </c>
      <c r="E7" s="89">
        <v>1284359.685</v>
      </c>
    </row>
    <row r="8" spans="1:5" s="39" customFormat="1" ht="12.75">
      <c r="A8" s="49" t="s">
        <v>149</v>
      </c>
      <c r="B8" s="379"/>
      <c r="C8" s="379"/>
      <c r="D8" s="379"/>
      <c r="E8" s="379"/>
    </row>
    <row r="10" ht="12.75">
      <c r="A10" s="1001" t="s">
        <v>501</v>
      </c>
    </row>
  </sheetData>
  <hyperlinks>
    <hyperlink ref="A10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7"/>
  <dimension ref="A1:D15"/>
  <sheetViews>
    <sheetView workbookViewId="0" topLeftCell="A1">
      <selection activeCell="A15" sqref="A15"/>
    </sheetView>
  </sheetViews>
  <sheetFormatPr defaultColWidth="12" defaultRowHeight="12.75"/>
  <cols>
    <col min="1" max="1" width="38.66015625" style="0" customWidth="1"/>
    <col min="2" max="2" width="14.5" style="0" customWidth="1"/>
    <col min="3" max="3" width="14.83203125" style="0" customWidth="1"/>
  </cols>
  <sheetData>
    <row r="1" spans="1:4" ht="12.75">
      <c r="A1" s="1" t="s">
        <v>161</v>
      </c>
      <c r="B1" s="385"/>
      <c r="C1" s="385"/>
      <c r="D1" s="19"/>
    </row>
    <row r="2" spans="1:4" ht="12.75">
      <c r="A2" s="38" t="s">
        <v>159</v>
      </c>
      <c r="B2" s="386"/>
      <c r="C2" s="387"/>
      <c r="D2" s="388"/>
    </row>
    <row r="3" spans="1:4" ht="12.75">
      <c r="A3" s="39"/>
      <c r="B3" s="142"/>
      <c r="C3" s="142"/>
      <c r="D3" s="142"/>
    </row>
    <row r="4" spans="1:4" ht="16.5" thickBot="1">
      <c r="A4" s="389"/>
      <c r="B4" s="390" t="s">
        <v>162</v>
      </c>
      <c r="C4" s="391" t="s">
        <v>163</v>
      </c>
      <c r="D4" s="390" t="s">
        <v>99</v>
      </c>
    </row>
    <row r="5" spans="1:4" ht="12.75">
      <c r="A5" s="50" t="s">
        <v>810</v>
      </c>
      <c r="B5" s="392">
        <v>5095</v>
      </c>
      <c r="C5" s="392">
        <v>4516</v>
      </c>
      <c r="D5" s="392">
        <v>9611</v>
      </c>
    </row>
    <row r="6" spans="1:4" ht="12.75">
      <c r="A6" s="50" t="s">
        <v>152</v>
      </c>
      <c r="B6" s="392">
        <v>1296</v>
      </c>
      <c r="C6" s="392">
        <v>1131</v>
      </c>
      <c r="D6" s="392">
        <v>2427</v>
      </c>
    </row>
    <row r="7" spans="1:4" ht="12.75">
      <c r="A7" s="50" t="s">
        <v>153</v>
      </c>
      <c r="B7" s="392">
        <v>177</v>
      </c>
      <c r="C7" s="392">
        <v>189</v>
      </c>
      <c r="D7" s="392">
        <v>366</v>
      </c>
    </row>
    <row r="8" spans="1:4" ht="12.75">
      <c r="A8" s="50" t="s">
        <v>154</v>
      </c>
      <c r="B8" s="392">
        <v>61</v>
      </c>
      <c r="C8" s="392">
        <v>64</v>
      </c>
      <c r="D8" s="392">
        <v>125</v>
      </c>
    </row>
    <row r="9" spans="1:4" ht="12.75">
      <c r="A9" s="50" t="s">
        <v>155</v>
      </c>
      <c r="B9" s="392">
        <v>1269</v>
      </c>
      <c r="C9" s="392">
        <v>953</v>
      </c>
      <c r="D9" s="392">
        <v>2222</v>
      </c>
    </row>
    <row r="10" spans="1:4" ht="12.75">
      <c r="A10" s="50" t="s">
        <v>156</v>
      </c>
      <c r="B10" s="392">
        <v>111</v>
      </c>
      <c r="C10" s="392">
        <v>168</v>
      </c>
      <c r="D10" s="392">
        <v>279</v>
      </c>
    </row>
    <row r="11" spans="1:4" ht="13.5" thickBot="1">
      <c r="A11" s="3" t="s">
        <v>99</v>
      </c>
      <c r="B11" s="393">
        <v>8009</v>
      </c>
      <c r="C11" s="393">
        <v>7021</v>
      </c>
      <c r="D11" s="393">
        <v>15030</v>
      </c>
    </row>
    <row r="12" spans="1:4" ht="12.75">
      <c r="A12" s="6" t="s">
        <v>160</v>
      </c>
      <c r="B12" s="142"/>
      <c r="C12" s="142"/>
      <c r="D12" s="142"/>
    </row>
    <row r="13" spans="1:4" ht="16.5">
      <c r="A13" s="394" t="s">
        <v>164</v>
      </c>
      <c r="B13" s="142"/>
      <c r="C13" s="142"/>
      <c r="D13" s="142"/>
    </row>
    <row r="15" ht="12.75">
      <c r="A15" s="1001" t="s">
        <v>501</v>
      </c>
    </row>
  </sheetData>
  <hyperlinks>
    <hyperlink ref="A1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8"/>
  <dimension ref="A2:G13"/>
  <sheetViews>
    <sheetView workbookViewId="0" topLeftCell="A1">
      <selection activeCell="A13" sqref="A13"/>
    </sheetView>
  </sheetViews>
  <sheetFormatPr defaultColWidth="12" defaultRowHeight="12.75"/>
  <cols>
    <col min="1" max="1" width="38" style="0" customWidth="1"/>
  </cols>
  <sheetData>
    <row r="2" spans="1:6" ht="12.75">
      <c r="A2" s="1" t="s">
        <v>158</v>
      </c>
      <c r="B2" s="6"/>
      <c r="C2" s="6"/>
      <c r="D2" s="6"/>
      <c r="E2" s="6"/>
      <c r="F2" s="6"/>
    </row>
    <row r="3" spans="1:7" ht="25.5" customHeight="1" thickBot="1">
      <c r="A3" s="3"/>
      <c r="B3" s="383">
        <v>2001</v>
      </c>
      <c r="C3" s="383">
        <v>2002</v>
      </c>
      <c r="D3" s="383">
        <v>2003</v>
      </c>
      <c r="E3" s="383">
        <v>2004</v>
      </c>
      <c r="F3" s="383">
        <v>2005</v>
      </c>
      <c r="G3" s="384" t="s">
        <v>151</v>
      </c>
    </row>
    <row r="4" spans="1:7" s="5" customFormat="1" ht="12.75">
      <c r="A4" s="50" t="s">
        <v>810</v>
      </c>
      <c r="B4" s="51">
        <v>10950</v>
      </c>
      <c r="C4" s="51">
        <v>10646</v>
      </c>
      <c r="D4" s="51">
        <v>10267</v>
      </c>
      <c r="E4" s="51">
        <v>9929</v>
      </c>
      <c r="F4" s="51">
        <v>9611</v>
      </c>
      <c r="G4" s="326">
        <v>-0.12228310502283102</v>
      </c>
    </row>
    <row r="5" spans="1:7" s="5" customFormat="1" ht="12.75">
      <c r="A5" s="50" t="s">
        <v>152</v>
      </c>
      <c r="B5" s="51">
        <v>2874</v>
      </c>
      <c r="C5" s="51">
        <v>2776</v>
      </c>
      <c r="D5" s="51">
        <v>2617</v>
      </c>
      <c r="E5" s="51">
        <v>2518</v>
      </c>
      <c r="F5" s="51">
        <v>2427</v>
      </c>
      <c r="G5" s="326">
        <v>-0.1555323590814196</v>
      </c>
    </row>
    <row r="6" spans="1:7" s="5" customFormat="1" ht="12.75">
      <c r="A6" s="50" t="s">
        <v>153</v>
      </c>
      <c r="B6" s="51">
        <v>408</v>
      </c>
      <c r="C6" s="51">
        <v>398</v>
      </c>
      <c r="D6" s="51">
        <v>381</v>
      </c>
      <c r="E6" s="51">
        <v>367</v>
      </c>
      <c r="F6" s="51">
        <v>366</v>
      </c>
      <c r="G6" s="326">
        <v>-0.1029411764705882</v>
      </c>
    </row>
    <row r="7" spans="1:7" s="5" customFormat="1" ht="12.75">
      <c r="A7" s="50" t="s">
        <v>154</v>
      </c>
      <c r="B7" s="51">
        <v>141</v>
      </c>
      <c r="C7" s="51">
        <v>136</v>
      </c>
      <c r="D7" s="51">
        <v>131</v>
      </c>
      <c r="E7" s="51">
        <v>128</v>
      </c>
      <c r="F7" s="51">
        <v>125</v>
      </c>
      <c r="G7" s="326">
        <v>-0.11347517730496459</v>
      </c>
    </row>
    <row r="8" spans="1:7" ht="12.75">
      <c r="A8" s="50" t="s">
        <v>155</v>
      </c>
      <c r="B8" s="56">
        <v>2551</v>
      </c>
      <c r="C8" s="56">
        <v>2476</v>
      </c>
      <c r="D8" s="56">
        <v>2406</v>
      </c>
      <c r="E8" s="56">
        <v>2316</v>
      </c>
      <c r="F8" s="56">
        <v>2222</v>
      </c>
      <c r="G8" s="326">
        <v>-0.12896903175225405</v>
      </c>
    </row>
    <row r="9" spans="1:7" ht="12.75">
      <c r="A9" s="50" t="s">
        <v>156</v>
      </c>
      <c r="B9" s="56">
        <v>297</v>
      </c>
      <c r="C9" s="56">
        <v>280</v>
      </c>
      <c r="D9" s="56">
        <v>282</v>
      </c>
      <c r="E9" s="56">
        <v>285</v>
      </c>
      <c r="F9" s="56">
        <v>279</v>
      </c>
      <c r="G9" s="326">
        <v>-0.06060606060606055</v>
      </c>
    </row>
    <row r="10" spans="1:7" ht="13.5" thickBot="1">
      <c r="A10" s="3" t="s">
        <v>99</v>
      </c>
      <c r="B10" s="89">
        <v>17221</v>
      </c>
      <c r="C10" s="89">
        <v>16712</v>
      </c>
      <c r="D10" s="89">
        <v>16084</v>
      </c>
      <c r="E10" s="89">
        <v>15543</v>
      </c>
      <c r="F10" s="89">
        <v>15030</v>
      </c>
      <c r="G10" s="109">
        <v>-0.12722838394982872</v>
      </c>
    </row>
    <row r="11" spans="1:7" ht="12.75">
      <c r="A11" s="6" t="s">
        <v>157</v>
      </c>
      <c r="B11" s="6"/>
      <c r="C11" s="6"/>
      <c r="D11" s="6"/>
      <c r="E11" s="6"/>
      <c r="F11" s="6"/>
      <c r="G11" s="6"/>
    </row>
    <row r="13" ht="12.75">
      <c r="A13" s="1001" t="s">
        <v>501</v>
      </c>
    </row>
  </sheetData>
  <hyperlinks>
    <hyperlink ref="A1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9"/>
  <dimension ref="A1:G21"/>
  <sheetViews>
    <sheetView workbookViewId="0" topLeftCell="A1">
      <selection activeCell="A21" sqref="A21"/>
    </sheetView>
  </sheetViews>
  <sheetFormatPr defaultColWidth="12" defaultRowHeight="12.75"/>
  <cols>
    <col min="1" max="1" width="37.5" style="0" customWidth="1"/>
    <col min="3" max="3" width="20.16015625" style="0" customWidth="1"/>
    <col min="7" max="7" width="15.5" style="0" customWidth="1"/>
  </cols>
  <sheetData>
    <row r="1" ht="12.75">
      <c r="B1" s="395"/>
    </row>
    <row r="2" ht="15.75">
      <c r="A2" s="1" t="s">
        <v>185</v>
      </c>
    </row>
    <row r="3" spans="1:7" ht="12.75">
      <c r="A3" s="396" t="s">
        <v>132</v>
      </c>
      <c r="B3" s="1021" t="s">
        <v>165</v>
      </c>
      <c r="C3" s="1022"/>
      <c r="D3" s="1023" t="s">
        <v>166</v>
      </c>
      <c r="E3" s="1022"/>
      <c r="F3" s="1013" t="s">
        <v>167</v>
      </c>
      <c r="G3" s="1020"/>
    </row>
    <row r="4" spans="1:7" ht="48" customHeight="1">
      <c r="A4" s="397"/>
      <c r="B4" s="1024" t="s">
        <v>168</v>
      </c>
      <c r="C4" s="1002"/>
      <c r="D4" s="1003" t="s">
        <v>169</v>
      </c>
      <c r="E4" s="1002"/>
      <c r="F4" s="398"/>
      <c r="G4" s="399"/>
    </row>
    <row r="5" spans="1:7" ht="36" customHeight="1">
      <c r="A5" s="400"/>
      <c r="B5" s="401" t="s">
        <v>87</v>
      </c>
      <c r="C5" s="402" t="s">
        <v>877</v>
      </c>
      <c r="D5" s="403" t="s">
        <v>87</v>
      </c>
      <c r="E5" s="403" t="s">
        <v>877</v>
      </c>
      <c r="F5" s="401" t="s">
        <v>87</v>
      </c>
      <c r="G5" s="404" t="s">
        <v>170</v>
      </c>
    </row>
    <row r="6" spans="1:7" ht="12.75">
      <c r="A6" s="405" t="s">
        <v>171</v>
      </c>
      <c r="B6" s="406">
        <v>3010654.3</v>
      </c>
      <c r="C6" s="407">
        <v>0.39306240884606714</v>
      </c>
      <c r="D6" s="406">
        <v>213354.6</v>
      </c>
      <c r="E6" s="408">
        <v>0.07338419660564117</v>
      </c>
      <c r="F6" s="406">
        <v>3224008.9</v>
      </c>
      <c r="G6" s="408">
        <v>0.9338231975724385</v>
      </c>
    </row>
    <row r="7" spans="1:7" ht="12.75">
      <c r="A7" s="405" t="s">
        <v>172</v>
      </c>
      <c r="B7" s="406">
        <v>1896430.61</v>
      </c>
      <c r="C7" s="407">
        <v>0.2475925528135251</v>
      </c>
      <c r="D7" s="406">
        <v>1264080.05</v>
      </c>
      <c r="E7" s="408">
        <v>0.4347855584762116</v>
      </c>
      <c r="F7" s="406">
        <v>3160510.66</v>
      </c>
      <c r="G7" s="408">
        <v>0.6000393018766151</v>
      </c>
    </row>
    <row r="8" spans="1:7" ht="12.75">
      <c r="A8" s="405" t="s">
        <v>173</v>
      </c>
      <c r="B8" s="406">
        <v>809812.43</v>
      </c>
      <c r="C8" s="407">
        <v>0.1057267931589778</v>
      </c>
      <c r="D8" s="406">
        <v>312020.61</v>
      </c>
      <c r="E8" s="408">
        <v>0.10732077859700277</v>
      </c>
      <c r="F8" s="406">
        <v>1121833.04</v>
      </c>
      <c r="G8" s="408">
        <v>0.7218653766874258</v>
      </c>
    </row>
    <row r="9" spans="1:7" ht="12.75">
      <c r="A9" s="405" t="s">
        <v>174</v>
      </c>
      <c r="B9" s="406">
        <v>370107.21</v>
      </c>
      <c r="C9" s="407">
        <v>0.04832013808224253</v>
      </c>
      <c r="D9" s="406">
        <v>100598.64</v>
      </c>
      <c r="E9" s="408">
        <v>0.03460131806869933</v>
      </c>
      <c r="F9" s="406">
        <v>470705.85</v>
      </c>
      <c r="G9" s="408">
        <v>0.7862813049805946</v>
      </c>
    </row>
    <row r="10" spans="1:7" ht="12.75">
      <c r="A10" s="405" t="s">
        <v>175</v>
      </c>
      <c r="B10" s="406">
        <v>395488.25</v>
      </c>
      <c r="C10" s="407">
        <v>0.051633814023521594</v>
      </c>
      <c r="D10" s="406">
        <v>321394.72</v>
      </c>
      <c r="E10" s="408">
        <v>0.11054504248089798</v>
      </c>
      <c r="F10" s="406">
        <v>716882.97</v>
      </c>
      <c r="G10" s="408">
        <v>0.551677563215095</v>
      </c>
    </row>
    <row r="11" spans="1:7" ht="12.75">
      <c r="A11" s="405" t="s">
        <v>176</v>
      </c>
      <c r="B11" s="406">
        <v>250751.02</v>
      </c>
      <c r="C11" s="407">
        <v>0.032737335516006716</v>
      </c>
      <c r="D11" s="406">
        <v>220322.65</v>
      </c>
      <c r="E11" s="408">
        <v>0.0757808862066994</v>
      </c>
      <c r="F11" s="406">
        <v>471073.67</v>
      </c>
      <c r="G11" s="408">
        <v>0.5322968273730944</v>
      </c>
    </row>
    <row r="12" spans="1:7" ht="12.75">
      <c r="A12" s="405" t="s">
        <v>177</v>
      </c>
      <c r="B12" s="406">
        <v>117405.33</v>
      </c>
      <c r="C12" s="407">
        <v>0.015328103868042049</v>
      </c>
      <c r="D12" s="406">
        <v>85292.98</v>
      </c>
      <c r="E12" s="408">
        <v>0.02933687304328578</v>
      </c>
      <c r="F12" s="406">
        <v>202698.31</v>
      </c>
      <c r="G12" s="408">
        <v>0.5792121799140802</v>
      </c>
    </row>
    <row r="13" spans="1:7" ht="12.75">
      <c r="A13" s="405" t="s">
        <v>178</v>
      </c>
      <c r="B13" s="406">
        <v>247511.01</v>
      </c>
      <c r="C13" s="407">
        <v>0.03231432908338995</v>
      </c>
      <c r="D13" s="406">
        <v>195280.76</v>
      </c>
      <c r="E13" s="408">
        <v>0.06716762462650924</v>
      </c>
      <c r="F13" s="406">
        <v>442791.77</v>
      </c>
      <c r="G13" s="408">
        <v>0.5589783432515018</v>
      </c>
    </row>
    <row r="14" spans="1:7" ht="12.75">
      <c r="A14" s="409" t="s">
        <v>179</v>
      </c>
      <c r="B14" s="406">
        <v>561321.47</v>
      </c>
      <c r="C14" s="407">
        <v>0.07328452460822732</v>
      </c>
      <c r="D14" s="406">
        <v>195019.38</v>
      </c>
      <c r="E14" s="408">
        <v>0.06707772189505286</v>
      </c>
      <c r="F14" s="406">
        <v>756340.85</v>
      </c>
      <c r="G14" s="408">
        <v>0.7421541094864835</v>
      </c>
    </row>
    <row r="15" spans="1:7" ht="12.75">
      <c r="A15" s="410" t="s">
        <v>180</v>
      </c>
      <c r="B15" s="411">
        <v>7659481.629999999</v>
      </c>
      <c r="C15" s="412">
        <v>1</v>
      </c>
      <c r="D15" s="411">
        <v>2907364.39</v>
      </c>
      <c r="E15" s="412">
        <v>1</v>
      </c>
      <c r="F15" s="411">
        <v>10566846.02</v>
      </c>
      <c r="G15" s="413">
        <v>0.7248597751403592</v>
      </c>
    </row>
    <row r="16" spans="1:7" ht="26.25" customHeight="1">
      <c r="A16" s="414" t="s">
        <v>183</v>
      </c>
      <c r="B16" s="406">
        <v>677769.04</v>
      </c>
      <c r="C16" s="415"/>
      <c r="D16" s="416" t="s">
        <v>966</v>
      </c>
      <c r="E16" s="417"/>
      <c r="F16" s="406">
        <v>677769.04</v>
      </c>
      <c r="G16" s="408">
        <v>1</v>
      </c>
    </row>
    <row r="17" spans="1:7" ht="12.75">
      <c r="A17" s="418" t="s">
        <v>181</v>
      </c>
      <c r="B17" s="419">
        <v>8337250.669999999</v>
      </c>
      <c r="C17" s="420"/>
      <c r="D17" s="419">
        <v>2907364.39</v>
      </c>
      <c r="E17" s="421"/>
      <c r="F17" s="419">
        <v>11244615.059999999</v>
      </c>
      <c r="G17" s="422">
        <v>0.7414438489457726</v>
      </c>
    </row>
    <row r="18" ht="12.75">
      <c r="A18" s="148" t="s">
        <v>182</v>
      </c>
    </row>
    <row r="19" spans="1:3" ht="12.75">
      <c r="A19" s="24" t="s">
        <v>184</v>
      </c>
      <c r="B19" s="262"/>
      <c r="C19" s="262"/>
    </row>
    <row r="21" ht="12.75">
      <c r="A21" s="1001" t="s">
        <v>501</v>
      </c>
    </row>
  </sheetData>
  <mergeCells count="5">
    <mergeCell ref="B3:C3"/>
    <mergeCell ref="D3:E3"/>
    <mergeCell ref="F3:G3"/>
    <mergeCell ref="B4:C4"/>
    <mergeCell ref="D4:E4"/>
  </mergeCells>
  <hyperlinks>
    <hyperlink ref="A2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I32"/>
  <sheetViews>
    <sheetView workbookViewId="0" topLeftCell="A1">
      <selection activeCell="B32" sqref="B32"/>
    </sheetView>
  </sheetViews>
  <sheetFormatPr defaultColWidth="12" defaultRowHeight="12.75"/>
  <cols>
    <col min="1" max="1" width="3.5" style="6" customWidth="1"/>
    <col min="2" max="2" width="35.16015625" style="6" customWidth="1"/>
    <col min="3" max="3" width="10.33203125" style="0" customWidth="1"/>
    <col min="4" max="4" width="12.66015625" style="6" customWidth="1"/>
    <col min="5" max="5" width="12.5" style="6" customWidth="1"/>
    <col min="6" max="6" width="12.5" style="0" customWidth="1"/>
    <col min="7" max="7" width="12.33203125" style="6" customWidth="1"/>
    <col min="8" max="8" width="6.33203125" style="6" customWidth="1"/>
    <col min="9" max="16384" width="12" style="6" customWidth="1"/>
  </cols>
  <sheetData>
    <row r="2" ht="12.75">
      <c r="A2" s="1" t="s">
        <v>835</v>
      </c>
    </row>
    <row r="3" spans="1:2" ht="12.75">
      <c r="A3" s="9"/>
      <c r="B3" s="10" t="s">
        <v>804</v>
      </c>
    </row>
    <row r="4" spans="1:8" ht="33" customHeight="1">
      <c r="A4" s="11"/>
      <c r="B4" s="11" t="s">
        <v>805</v>
      </c>
      <c r="C4" s="12">
        <v>2002</v>
      </c>
      <c r="D4" s="12">
        <v>2003</v>
      </c>
      <c r="E4" s="12">
        <v>2004</v>
      </c>
      <c r="F4" s="12">
        <v>2005</v>
      </c>
      <c r="G4" s="13" t="s">
        <v>806</v>
      </c>
      <c r="H4" s="14"/>
    </row>
    <row r="5" spans="1:8" ht="12.75">
      <c r="A5" s="15" t="s">
        <v>807</v>
      </c>
      <c r="B5" s="15"/>
      <c r="C5" s="16">
        <v>621.34565</v>
      </c>
      <c r="D5" s="16">
        <v>691.98353</v>
      </c>
      <c r="E5" s="16">
        <v>795.5064299999999</v>
      </c>
      <c r="F5" s="16">
        <v>892.83858</v>
      </c>
      <c r="G5" s="17">
        <v>0.4369434790442326</v>
      </c>
      <c r="H5" s="18"/>
    </row>
    <row r="6" spans="1:8" ht="12.75">
      <c r="A6" s="50"/>
      <c r="B6" s="50" t="s">
        <v>808</v>
      </c>
      <c r="C6" s="51">
        <v>312.05298</v>
      </c>
      <c r="D6" s="51">
        <v>344.54934</v>
      </c>
      <c r="E6" s="51">
        <v>436.65961</v>
      </c>
      <c r="F6" s="51">
        <v>507.07889</v>
      </c>
      <c r="G6" s="52">
        <v>0.6249769189834369</v>
      </c>
      <c r="H6" s="6"/>
    </row>
    <row r="7" spans="1:8" ht="12.75">
      <c r="A7" s="50"/>
      <c r="B7" s="50" t="s">
        <v>809</v>
      </c>
      <c r="C7" s="51">
        <v>309.29267</v>
      </c>
      <c r="D7" s="51">
        <v>347.43419</v>
      </c>
      <c r="E7" s="51">
        <v>358.84682</v>
      </c>
      <c r="F7" s="51">
        <v>385.75969</v>
      </c>
      <c r="G7" s="52">
        <v>0.24723191791127808</v>
      </c>
      <c r="H7" s="6"/>
    </row>
    <row r="8" spans="1:8" ht="12.75">
      <c r="A8" s="15" t="s">
        <v>810</v>
      </c>
      <c r="B8" s="15"/>
      <c r="C8" s="16">
        <v>550856.8367980701</v>
      </c>
      <c r="D8" s="16">
        <v>605414.6969917682</v>
      </c>
      <c r="E8" s="16">
        <v>650068.3565640919</v>
      </c>
      <c r="F8" s="16">
        <v>692262.145612673</v>
      </c>
      <c r="G8" s="17">
        <v>0.25670065136440967</v>
      </c>
      <c r="H8" s="6"/>
    </row>
    <row r="9" spans="1:9" ht="12.75">
      <c r="A9" s="50"/>
      <c r="B9" s="50" t="s">
        <v>811</v>
      </c>
      <c r="C9" s="51">
        <v>530323.98922</v>
      </c>
      <c r="D9" s="51">
        <v>584138.7232711001</v>
      </c>
      <c r="E9" s="51">
        <v>627860.1274309999</v>
      </c>
      <c r="F9" s="51">
        <v>667742.9968996</v>
      </c>
      <c r="G9" s="52">
        <v>0.2591227447238731</v>
      </c>
      <c r="I9" s="20"/>
    </row>
    <row r="10" spans="1:8" ht="12.75">
      <c r="A10" s="50"/>
      <c r="B10" s="50" t="s">
        <v>812</v>
      </c>
      <c r="C10" s="51">
        <v>8613.06208807024</v>
      </c>
      <c r="D10" s="51">
        <v>9443.42679</v>
      </c>
      <c r="E10" s="51">
        <v>10536.62125</v>
      </c>
      <c r="F10" s="51">
        <v>10939.634630965</v>
      </c>
      <c r="G10" s="52">
        <v>0.2701214178076392</v>
      </c>
      <c r="H10" s="6"/>
    </row>
    <row r="11" spans="1:8" ht="12.75">
      <c r="A11" s="50"/>
      <c r="B11" s="50" t="s">
        <v>813</v>
      </c>
      <c r="C11" s="51">
        <v>8271.94263</v>
      </c>
      <c r="D11" s="51">
        <v>9067.332825</v>
      </c>
      <c r="E11" s="51">
        <v>9849.39322</v>
      </c>
      <c r="F11" s="51">
        <v>10311.601915</v>
      </c>
      <c r="G11" s="52">
        <v>0.24657560820148006</v>
      </c>
      <c r="H11" s="6"/>
    </row>
    <row r="12" spans="1:8" ht="12.75">
      <c r="A12" s="50"/>
      <c r="B12" s="50" t="s">
        <v>814</v>
      </c>
      <c r="C12" s="51">
        <v>2329.16589</v>
      </c>
      <c r="D12" s="51">
        <v>1262.38373</v>
      </c>
      <c r="E12" s="51">
        <v>303.06397</v>
      </c>
      <c r="F12" s="51">
        <v>1433.28867</v>
      </c>
      <c r="G12" s="52">
        <v>-0.384634355090955</v>
      </c>
      <c r="H12" s="6"/>
    </row>
    <row r="13" spans="1:8" ht="12.75">
      <c r="A13" s="50"/>
      <c r="B13" s="50" t="s">
        <v>815</v>
      </c>
      <c r="C13" s="51">
        <v>139.85254</v>
      </c>
      <c r="D13" s="51">
        <v>127.47918</v>
      </c>
      <c r="E13" s="51">
        <v>152.56134</v>
      </c>
      <c r="F13" s="51">
        <v>127.89761</v>
      </c>
      <c r="G13" s="52">
        <v>-0.08548239452783624</v>
      </c>
      <c r="H13" s="6"/>
    </row>
    <row r="14" spans="1:8" ht="12.75">
      <c r="A14" s="50"/>
      <c r="B14" s="50" t="s">
        <v>816</v>
      </c>
      <c r="C14" s="51">
        <v>902.90543</v>
      </c>
      <c r="D14" s="51">
        <v>1141.451</v>
      </c>
      <c r="E14" s="51">
        <v>1142.953</v>
      </c>
      <c r="F14" s="51">
        <v>1527.644</v>
      </c>
      <c r="G14" s="52">
        <v>0.6919202712071406</v>
      </c>
      <c r="H14" s="6"/>
    </row>
    <row r="15" spans="1:8" ht="12.75">
      <c r="A15" s="53"/>
      <c r="B15" s="53" t="s">
        <v>817</v>
      </c>
      <c r="C15" s="54">
        <v>275.919</v>
      </c>
      <c r="D15" s="54">
        <v>233.900195668</v>
      </c>
      <c r="E15" s="54">
        <v>223.636353092</v>
      </c>
      <c r="F15" s="54">
        <v>179.081887108</v>
      </c>
      <c r="G15" s="55">
        <v>-0.3509621044291984</v>
      </c>
      <c r="H15" s="6"/>
    </row>
    <row r="16" spans="1:8" ht="12.75">
      <c r="A16" s="21" t="s">
        <v>818</v>
      </c>
      <c r="B16" s="21"/>
      <c r="C16" s="22">
        <v>301.44847</v>
      </c>
      <c r="D16" s="22">
        <v>581.30551</v>
      </c>
      <c r="E16" s="22">
        <v>376.3965</v>
      </c>
      <c r="F16" s="22">
        <v>46.88689000000013</v>
      </c>
      <c r="G16" s="23">
        <v>-0.8444613435921564</v>
      </c>
      <c r="H16" s="6"/>
    </row>
    <row r="17" spans="1:7" ht="9" customHeight="1">
      <c r="A17" s="51"/>
      <c r="B17" s="51"/>
      <c r="C17" s="51"/>
      <c r="D17" s="51"/>
      <c r="E17" s="51"/>
      <c r="F17" s="51"/>
      <c r="G17" s="51"/>
    </row>
    <row r="18" spans="1:8" s="5" customFormat="1" ht="12.75">
      <c r="A18" s="15" t="s">
        <v>819</v>
      </c>
      <c r="B18" s="15"/>
      <c r="C18" s="16">
        <v>28890.743150000002</v>
      </c>
      <c r="D18" s="16">
        <v>31005.89486</v>
      </c>
      <c r="E18" s="16">
        <v>32024.761114</v>
      </c>
      <c r="F18" s="16">
        <v>33535.71794</v>
      </c>
      <c r="G18" s="17">
        <v>0.16077726924099567</v>
      </c>
      <c r="H18" s="24"/>
    </row>
    <row r="19" spans="1:8" ht="12.75">
      <c r="A19" s="50"/>
      <c r="B19" s="50" t="s">
        <v>820</v>
      </c>
      <c r="C19" s="51">
        <v>14254.24415</v>
      </c>
      <c r="D19" s="51">
        <v>15077.11436</v>
      </c>
      <c r="E19" s="51">
        <v>15756.83333</v>
      </c>
      <c r="F19" s="51">
        <v>15975.10547</v>
      </c>
      <c r="G19" s="52">
        <v>0.1207262413840442</v>
      </c>
      <c r="H19" s="6"/>
    </row>
    <row r="20" spans="1:8" ht="12.75">
      <c r="A20" s="50"/>
      <c r="B20" s="50" t="s">
        <v>821</v>
      </c>
      <c r="C20" s="56">
        <v>14636.499</v>
      </c>
      <c r="D20" s="51">
        <v>15928.7805</v>
      </c>
      <c r="E20" s="51">
        <v>16267.927784</v>
      </c>
      <c r="F20" s="51">
        <v>17560.61247</v>
      </c>
      <c r="G20" s="52">
        <v>0.19978230244814688</v>
      </c>
      <c r="H20" s="6"/>
    </row>
    <row r="21" spans="1:8" ht="13.5" customHeight="1">
      <c r="A21" s="26" t="s">
        <v>822</v>
      </c>
      <c r="B21" s="26"/>
      <c r="C21" s="27">
        <v>580670.3740680701</v>
      </c>
      <c r="D21" s="27">
        <v>637693.8808917681</v>
      </c>
      <c r="E21" s="27">
        <v>683265.0206080918</v>
      </c>
      <c r="F21" s="27">
        <v>726737.589022673</v>
      </c>
      <c r="G21" s="28">
        <v>0.25154928075851846</v>
      </c>
      <c r="H21" s="6"/>
    </row>
    <row r="22" spans="1:8" ht="12.75">
      <c r="A22" s="57"/>
      <c r="B22" s="57" t="s">
        <v>823</v>
      </c>
      <c r="C22" s="58">
        <v>113786.70972</v>
      </c>
      <c r="D22" s="58">
        <v>138839.45336</v>
      </c>
      <c r="E22" s="58">
        <v>158583.22672</v>
      </c>
      <c r="F22" s="58">
        <v>168903.31679</v>
      </c>
      <c r="G22" s="59">
        <v>0.4843852784356617</v>
      </c>
      <c r="H22" s="6"/>
    </row>
    <row r="23" spans="1:8" ht="12.75">
      <c r="A23" s="50"/>
      <c r="B23" s="50" t="s">
        <v>824</v>
      </c>
      <c r="C23" s="51">
        <v>1305.61317</v>
      </c>
      <c r="D23" s="51">
        <v>1517.50536838235</v>
      </c>
      <c r="E23" s="51">
        <v>1609.65080338235</v>
      </c>
      <c r="F23" s="51">
        <v>1795.09080514706</v>
      </c>
      <c r="G23" s="52">
        <v>0.3749024951602318</v>
      </c>
      <c r="H23" s="6"/>
    </row>
    <row r="24" spans="1:8" ht="12.75">
      <c r="A24" s="50"/>
      <c r="B24" s="50" t="s">
        <v>825</v>
      </c>
      <c r="C24" s="51">
        <v>5117.37498</v>
      </c>
      <c r="D24" s="51">
        <v>7946.41925</v>
      </c>
      <c r="E24" s="51">
        <v>9206.66471666667</v>
      </c>
      <c r="F24" s="51">
        <v>9721.13485</v>
      </c>
      <c r="G24" s="52">
        <v>0.8996330907921861</v>
      </c>
      <c r="H24" s="6"/>
    </row>
    <row r="25" spans="1:8" ht="13.5" thickBot="1">
      <c r="A25" s="29" t="s">
        <v>826</v>
      </c>
      <c r="B25" s="29"/>
      <c r="C25" s="30">
        <v>120209.69786999999</v>
      </c>
      <c r="D25" s="30">
        <v>148303.37797838237</v>
      </c>
      <c r="E25" s="30">
        <v>169399.54224004905</v>
      </c>
      <c r="F25" s="30">
        <v>180419.54244514706</v>
      </c>
      <c r="G25" s="31">
        <v>0.5008734373516239</v>
      </c>
      <c r="H25" s="6"/>
    </row>
    <row r="26" spans="1:8" ht="12.75">
      <c r="A26" s="32" t="s">
        <v>827</v>
      </c>
      <c r="B26" s="32"/>
      <c r="C26" s="33">
        <v>36.341</v>
      </c>
      <c r="D26" s="33">
        <v>23.23254</v>
      </c>
      <c r="E26" s="33">
        <v>0</v>
      </c>
      <c r="F26" s="33">
        <v>0</v>
      </c>
      <c r="G26" s="34">
        <v>-1</v>
      </c>
      <c r="H26" s="6"/>
    </row>
    <row r="27" spans="1:8" s="39" customFormat="1" ht="12.75">
      <c r="A27" s="35" t="s">
        <v>828</v>
      </c>
      <c r="B27" s="35"/>
      <c r="C27" s="36">
        <v>700916.4129380701</v>
      </c>
      <c r="D27" s="36">
        <v>786020.4914101505</v>
      </c>
      <c r="E27" s="36">
        <v>852664.562848141</v>
      </c>
      <c r="F27" s="36">
        <v>907157.13146782</v>
      </c>
      <c r="G27" s="37">
        <v>0.2942443845268785</v>
      </c>
      <c r="H27" s="38"/>
    </row>
    <row r="28" spans="1:8" s="39" customFormat="1" ht="12.75">
      <c r="A28" s="32" t="s">
        <v>829</v>
      </c>
      <c r="B28" s="32"/>
      <c r="C28" s="33">
        <v>24620.059</v>
      </c>
      <c r="D28" s="33">
        <v>21838.157</v>
      </c>
      <c r="E28" s="33">
        <v>26766.147</v>
      </c>
      <c r="F28" s="33">
        <v>16999.924</v>
      </c>
      <c r="G28" s="34">
        <v>-0.30950920954332406</v>
      </c>
      <c r="H28" s="38"/>
    </row>
    <row r="29" spans="1:8" s="39" customFormat="1" ht="21.75" customHeight="1" thickBot="1">
      <c r="A29" s="40" t="s">
        <v>830</v>
      </c>
      <c r="B29" s="40"/>
      <c r="C29" s="41">
        <v>725536.4719380701</v>
      </c>
      <c r="D29" s="41">
        <v>807858.6484101505</v>
      </c>
      <c r="E29" s="41">
        <v>879430.709848141</v>
      </c>
      <c r="F29" s="41">
        <v>924157.05546782</v>
      </c>
      <c r="G29" s="42">
        <v>0.273756856080839</v>
      </c>
      <c r="H29" s="38"/>
    </row>
    <row r="30" ht="12.75">
      <c r="A30" s="6" t="s">
        <v>831</v>
      </c>
    </row>
    <row r="31" ht="15.75">
      <c r="A31" s="43" t="s">
        <v>832</v>
      </c>
    </row>
    <row r="32" spans="1:2" ht="15.75">
      <c r="A32" s="44"/>
      <c r="B32" s="1001" t="s">
        <v>501</v>
      </c>
    </row>
  </sheetData>
  <hyperlinks>
    <hyperlink ref="B32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0"/>
  <dimension ref="A2:N21"/>
  <sheetViews>
    <sheetView workbookViewId="0" topLeftCell="A1">
      <selection activeCell="A21" sqref="A21"/>
    </sheetView>
  </sheetViews>
  <sheetFormatPr defaultColWidth="12" defaultRowHeight="12.75"/>
  <cols>
    <col min="1" max="1" width="35.66015625" style="0" customWidth="1"/>
  </cols>
  <sheetData>
    <row r="2" spans="1:10" ht="12.75">
      <c r="A2" s="1004" t="s">
        <v>193</v>
      </c>
      <c r="B2" s="1005"/>
      <c r="C2" s="1005"/>
      <c r="D2" s="1005"/>
      <c r="E2" s="1005"/>
      <c r="F2" s="1005"/>
      <c r="G2" s="1005"/>
      <c r="H2" s="1005"/>
      <c r="I2" s="1005"/>
      <c r="J2" s="1005"/>
    </row>
    <row r="3" spans="1:10" ht="12.75">
      <c r="A3" s="1005" t="s">
        <v>186</v>
      </c>
      <c r="B3" s="1005"/>
      <c r="C3" s="1005"/>
      <c r="D3" s="1005"/>
      <c r="E3" s="1005"/>
      <c r="F3" s="1005"/>
      <c r="G3" s="1005"/>
      <c r="H3" s="1005"/>
      <c r="I3" s="1005"/>
      <c r="J3" s="1005"/>
    </row>
    <row r="4" spans="1:10" ht="12.75">
      <c r="A4" s="1006"/>
      <c r="B4" s="1006"/>
      <c r="C4" s="1006"/>
      <c r="D4" s="1006"/>
      <c r="E4" s="1006"/>
      <c r="F4" s="1006"/>
      <c r="G4" s="1006"/>
      <c r="H4" s="1006"/>
      <c r="I4" s="1006"/>
      <c r="J4" s="1006"/>
    </row>
    <row r="5" spans="1:14" ht="30" customHeight="1" thickBot="1">
      <c r="A5" s="423" t="s">
        <v>132</v>
      </c>
      <c r="B5" s="424">
        <v>1987</v>
      </c>
      <c r="C5" s="424">
        <v>1993</v>
      </c>
      <c r="D5" s="424">
        <v>2001</v>
      </c>
      <c r="E5" s="424">
        <v>2002</v>
      </c>
      <c r="F5" s="424">
        <v>2003</v>
      </c>
      <c r="G5" s="424">
        <v>2004</v>
      </c>
      <c r="H5" s="424">
        <v>2005</v>
      </c>
      <c r="I5" s="384" t="s">
        <v>187</v>
      </c>
      <c r="J5" s="384" t="s">
        <v>865</v>
      </c>
      <c r="K5" s="262"/>
      <c r="L5" s="262"/>
      <c r="M5" s="262"/>
      <c r="N5" s="262"/>
    </row>
    <row r="6" spans="1:14" ht="12.75">
      <c r="A6" s="425" t="s">
        <v>171</v>
      </c>
      <c r="B6" s="51">
        <v>629.2476530477323</v>
      </c>
      <c r="C6" s="51">
        <v>1157.020422391307</v>
      </c>
      <c r="D6" s="51">
        <v>2113.43836</v>
      </c>
      <c r="E6" s="51">
        <v>2329.12777</v>
      </c>
      <c r="F6" s="51">
        <v>2693.72735</v>
      </c>
      <c r="G6" s="51">
        <v>2879.14263</v>
      </c>
      <c r="H6" s="51">
        <v>3010.6543</v>
      </c>
      <c r="I6" s="52">
        <v>3.784530042214752</v>
      </c>
      <c r="J6" s="52">
        <v>0.29261019458799375</v>
      </c>
      <c r="K6" s="262"/>
      <c r="L6" s="262"/>
      <c r="M6" s="262"/>
      <c r="N6" s="262"/>
    </row>
    <row r="7" spans="1:14" ht="12.75">
      <c r="A7" s="425" t="s">
        <v>172</v>
      </c>
      <c r="B7" s="51">
        <v>499.7355546740711</v>
      </c>
      <c r="C7" s="51">
        <v>1123.3757647879029</v>
      </c>
      <c r="D7" s="51">
        <v>985.4377</v>
      </c>
      <c r="E7" s="51">
        <v>1155.40405</v>
      </c>
      <c r="F7" s="51">
        <v>1723.5737</v>
      </c>
      <c r="G7" s="51">
        <v>1799.54961</v>
      </c>
      <c r="H7" s="51">
        <v>1896.43061</v>
      </c>
      <c r="I7" s="52">
        <v>2.7948682903638047</v>
      </c>
      <c r="J7" s="52">
        <v>0.6413570733112799</v>
      </c>
      <c r="K7" s="262"/>
      <c r="L7" s="262"/>
      <c r="M7" s="262"/>
      <c r="N7" s="262"/>
    </row>
    <row r="8" spans="1:14" ht="12.75">
      <c r="A8" s="425" t="s">
        <v>173</v>
      </c>
      <c r="B8" s="51">
        <v>149.45367999711516</v>
      </c>
      <c r="C8" s="51">
        <v>459.54587525392765</v>
      </c>
      <c r="D8" s="51">
        <v>739.94374</v>
      </c>
      <c r="E8" s="51">
        <v>813.75178</v>
      </c>
      <c r="F8" s="51">
        <v>694.46282</v>
      </c>
      <c r="G8" s="51">
        <v>757.92214</v>
      </c>
      <c r="H8" s="51">
        <v>809.81243</v>
      </c>
      <c r="I8" s="52">
        <v>4.418484375999516</v>
      </c>
      <c r="J8" s="426">
        <v>-0.004840972513756148</v>
      </c>
      <c r="K8" s="262"/>
      <c r="L8" s="262"/>
      <c r="M8" s="262"/>
      <c r="N8" s="262"/>
    </row>
    <row r="9" spans="1:14" ht="13.5" customHeight="1">
      <c r="A9" s="427" t="s">
        <v>174</v>
      </c>
      <c r="B9" s="51">
        <v>489.8008245886072</v>
      </c>
      <c r="C9" s="51">
        <v>549.8719844217662</v>
      </c>
      <c r="D9" s="51">
        <v>487.32339</v>
      </c>
      <c r="E9" s="51">
        <v>553.60394</v>
      </c>
      <c r="F9" s="51">
        <v>388.84265</v>
      </c>
      <c r="G9" s="51">
        <v>376.14004</v>
      </c>
      <c r="H9" s="51">
        <v>370.10721</v>
      </c>
      <c r="I9" s="52">
        <v>-0.2443720152760871</v>
      </c>
      <c r="J9" s="52">
        <v>-0.33145849720650467</v>
      </c>
      <c r="K9" s="262"/>
      <c r="L9" s="262"/>
      <c r="M9" s="262"/>
      <c r="N9" s="262"/>
    </row>
    <row r="10" spans="1:14" ht="14.25" customHeight="1">
      <c r="A10" s="428" t="s">
        <v>188</v>
      </c>
      <c r="B10" s="51">
        <v>398.8556729532533</v>
      </c>
      <c r="C10" s="51">
        <v>830.8391331001407</v>
      </c>
      <c r="D10" s="51">
        <v>391.79642</v>
      </c>
      <c r="E10" s="51">
        <v>498.10192</v>
      </c>
      <c r="F10" s="51">
        <v>358.89014</v>
      </c>
      <c r="G10" s="51">
        <v>412.43135</v>
      </c>
      <c r="H10" s="51">
        <v>395.48825</v>
      </c>
      <c r="I10" s="52">
        <v>-0.008442710437888135</v>
      </c>
      <c r="J10" s="52">
        <v>-0.20600938458538764</v>
      </c>
      <c r="K10" s="262"/>
      <c r="L10" s="262"/>
      <c r="M10" s="262"/>
      <c r="N10" s="262"/>
    </row>
    <row r="11" spans="1:14" ht="12.75">
      <c r="A11" s="425" t="s">
        <v>176</v>
      </c>
      <c r="B11" s="51">
        <v>22.05714423088481</v>
      </c>
      <c r="C11" s="51">
        <v>169.70177779380478</v>
      </c>
      <c r="D11" s="51">
        <v>261.71754</v>
      </c>
      <c r="E11" s="51">
        <v>252.2105</v>
      </c>
      <c r="F11" s="51">
        <v>228.51321</v>
      </c>
      <c r="G11" s="51">
        <v>246.87687</v>
      </c>
      <c r="H11" s="51">
        <v>250.75102</v>
      </c>
      <c r="I11" s="52">
        <v>10.3682450173624</v>
      </c>
      <c r="J11" s="52">
        <v>-0.00578675352532898</v>
      </c>
      <c r="K11" s="262"/>
      <c r="L11" s="262"/>
      <c r="M11" s="262"/>
      <c r="N11" s="262"/>
    </row>
    <row r="12" spans="1:14" ht="12.75">
      <c r="A12" s="425" t="s">
        <v>177</v>
      </c>
      <c r="B12" s="51">
        <v>25.446852499609342</v>
      </c>
      <c r="C12" s="51">
        <v>68.79184546776773</v>
      </c>
      <c r="D12" s="51">
        <v>174.18032</v>
      </c>
      <c r="E12" s="51">
        <v>150.72379</v>
      </c>
      <c r="F12" s="51">
        <v>129.5817</v>
      </c>
      <c r="G12" s="51">
        <v>111.63054</v>
      </c>
      <c r="H12" s="51">
        <v>117.40533</v>
      </c>
      <c r="I12" s="52">
        <v>3.6137466314076523</v>
      </c>
      <c r="J12" s="52">
        <v>-0.2210564105374473</v>
      </c>
      <c r="K12" s="262"/>
      <c r="L12" s="262"/>
      <c r="M12" s="262"/>
      <c r="N12" s="262"/>
    </row>
    <row r="13" spans="1:14" ht="12.75" customHeight="1">
      <c r="A13" s="428" t="s">
        <v>178</v>
      </c>
      <c r="B13" s="51">
        <v>82.98174125226882</v>
      </c>
      <c r="C13" s="51">
        <v>159.5687137138942</v>
      </c>
      <c r="D13" s="51">
        <v>183.97107</v>
      </c>
      <c r="E13" s="51">
        <v>204.33428</v>
      </c>
      <c r="F13" s="51">
        <v>208.72995</v>
      </c>
      <c r="G13" s="51">
        <v>230.7332</v>
      </c>
      <c r="H13" s="51">
        <v>247.51101</v>
      </c>
      <c r="I13" s="52">
        <v>1.9827165140769174</v>
      </c>
      <c r="J13" s="52">
        <v>0.2113043880840748</v>
      </c>
      <c r="K13" s="262"/>
      <c r="L13" s="262"/>
      <c r="M13" s="262"/>
      <c r="N13" s="262"/>
    </row>
    <row r="14" spans="1:14" ht="12.75">
      <c r="A14" s="425" t="s">
        <v>179</v>
      </c>
      <c r="B14" s="51">
        <v>81.00441142884618</v>
      </c>
      <c r="C14" s="51">
        <v>229.4844518168596</v>
      </c>
      <c r="D14" s="51">
        <v>348.05002</v>
      </c>
      <c r="E14" s="51">
        <v>356.5693</v>
      </c>
      <c r="F14" s="51">
        <v>472.36763</v>
      </c>
      <c r="G14" s="51">
        <v>513.76131</v>
      </c>
      <c r="H14" s="51">
        <v>561.32147</v>
      </c>
      <c r="I14" s="52">
        <v>5.929517295401394</v>
      </c>
      <c r="J14" s="52">
        <v>0.5742282636222467</v>
      </c>
      <c r="K14" s="262"/>
      <c r="L14" s="262"/>
      <c r="M14" s="262"/>
      <c r="N14" s="262"/>
    </row>
    <row r="15" spans="1:14" ht="12.75">
      <c r="A15" s="429" t="s">
        <v>189</v>
      </c>
      <c r="B15" s="97">
        <v>2378.583534672388</v>
      </c>
      <c r="C15" s="97">
        <v>4748.199968747369</v>
      </c>
      <c r="D15" s="97">
        <v>5685.85856</v>
      </c>
      <c r="E15" s="97">
        <v>6313.827330000001</v>
      </c>
      <c r="F15" s="97">
        <v>6898.689149999998</v>
      </c>
      <c r="G15" s="97">
        <v>7328.18769</v>
      </c>
      <c r="H15" s="97">
        <v>7659.481629999999</v>
      </c>
      <c r="I15" s="98">
        <v>2.2201860974602985</v>
      </c>
      <c r="J15" s="98">
        <v>0.2131281439399133</v>
      </c>
      <c r="K15" s="262"/>
      <c r="L15" s="262"/>
      <c r="M15" s="262"/>
      <c r="N15" s="262"/>
    </row>
    <row r="16" spans="1:14" ht="27.75" customHeight="1">
      <c r="A16" s="427" t="s">
        <v>190</v>
      </c>
      <c r="B16" s="369" t="s">
        <v>966</v>
      </c>
      <c r="C16" s="369" t="s">
        <v>966</v>
      </c>
      <c r="D16" s="369" t="s">
        <v>966</v>
      </c>
      <c r="E16" s="51">
        <v>596.1886</v>
      </c>
      <c r="F16" s="51">
        <v>555.22401</v>
      </c>
      <c r="G16" s="51">
        <v>603.92847</v>
      </c>
      <c r="H16" s="51">
        <v>677.76904</v>
      </c>
      <c r="I16" s="430" t="s">
        <v>966</v>
      </c>
      <c r="J16" s="52">
        <v>0.13683663189802697</v>
      </c>
      <c r="K16" s="262"/>
      <c r="L16" s="262"/>
      <c r="M16" s="262"/>
      <c r="N16" s="262"/>
    </row>
    <row r="17" spans="1:10" s="19" customFormat="1" ht="13.5" thickBot="1">
      <c r="A17" s="371" t="s">
        <v>180</v>
      </c>
      <c r="B17" s="89">
        <v>2378.583534672388</v>
      </c>
      <c r="C17" s="89">
        <v>4748.199968747369</v>
      </c>
      <c r="D17" s="89">
        <v>5685.85856</v>
      </c>
      <c r="E17" s="89">
        <v>6910.015930000001</v>
      </c>
      <c r="F17" s="89">
        <v>7453.913159999998</v>
      </c>
      <c r="G17" s="89">
        <v>7932.11616</v>
      </c>
      <c r="H17" s="89">
        <v>8337.25067</v>
      </c>
      <c r="I17" s="109">
        <v>2.505132591926532</v>
      </c>
      <c r="J17" s="109">
        <v>0.20654579590817201</v>
      </c>
    </row>
    <row r="18" spans="1:10" ht="12.75">
      <c r="A18" s="6" t="s">
        <v>191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 t="s">
        <v>192</v>
      </c>
      <c r="B19" s="6"/>
      <c r="C19" s="6"/>
      <c r="D19" s="6"/>
      <c r="E19" s="6"/>
      <c r="F19" s="6"/>
      <c r="G19" s="6"/>
      <c r="H19" s="6"/>
      <c r="I19" s="6"/>
      <c r="J19" s="6"/>
    </row>
    <row r="21" ht="12.75">
      <c r="A21" s="1001" t="s">
        <v>501</v>
      </c>
    </row>
  </sheetData>
  <mergeCells count="3">
    <mergeCell ref="A2:J2"/>
    <mergeCell ref="A3:J3"/>
    <mergeCell ref="A4:J4"/>
  </mergeCells>
  <hyperlinks>
    <hyperlink ref="A2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1"/>
  <dimension ref="A2:F10"/>
  <sheetViews>
    <sheetView workbookViewId="0" topLeftCell="A1">
      <selection activeCell="A10" sqref="A10"/>
    </sheetView>
  </sheetViews>
  <sheetFormatPr defaultColWidth="12" defaultRowHeight="12.75"/>
  <cols>
    <col min="1" max="1" width="31.66015625" style="0" customWidth="1"/>
  </cols>
  <sheetData>
    <row r="2" spans="1:6" ht="15.75">
      <c r="A2" s="378" t="s">
        <v>198</v>
      </c>
      <c r="B2" s="431"/>
      <c r="C2" s="7"/>
      <c r="D2" s="7"/>
      <c r="E2" s="7"/>
      <c r="F2" s="7"/>
    </row>
    <row r="3" spans="1:6" ht="15.75">
      <c r="A3" s="38" t="s">
        <v>194</v>
      </c>
      <c r="B3" s="432"/>
      <c r="C3" s="7"/>
      <c r="D3" s="7"/>
      <c r="E3" s="7"/>
      <c r="F3" s="7"/>
    </row>
    <row r="4" spans="1:6" ht="16.5" thickBot="1">
      <c r="A4" s="433"/>
      <c r="B4" s="434">
        <v>2002</v>
      </c>
      <c r="C4" s="434">
        <v>2003</v>
      </c>
      <c r="D4" s="434">
        <v>2004</v>
      </c>
      <c r="E4" s="434">
        <v>2005</v>
      </c>
      <c r="F4" s="7"/>
    </row>
    <row r="5" spans="1:6" ht="15.75">
      <c r="A5" s="362" t="s">
        <v>195</v>
      </c>
      <c r="B5" s="435">
        <v>411166.01</v>
      </c>
      <c r="C5" s="435">
        <v>522137.86</v>
      </c>
      <c r="D5" s="435">
        <v>513389</v>
      </c>
      <c r="E5" s="435">
        <v>567406.58</v>
      </c>
      <c r="F5" s="7"/>
    </row>
    <row r="6" spans="1:6" ht="15.75">
      <c r="A6" s="362" t="s">
        <v>196</v>
      </c>
      <c r="B6" s="435">
        <v>104257.21</v>
      </c>
      <c r="C6" s="435">
        <v>122995.55</v>
      </c>
      <c r="D6" s="435">
        <v>133734.31</v>
      </c>
      <c r="E6" s="435">
        <v>122584.98</v>
      </c>
      <c r="F6" s="7"/>
    </row>
    <row r="7" spans="1:6" ht="16.5" thickBot="1">
      <c r="A7" s="287" t="s">
        <v>99</v>
      </c>
      <c r="B7" s="141">
        <v>515423.22</v>
      </c>
      <c r="C7" s="141">
        <v>645133.41</v>
      </c>
      <c r="D7" s="141">
        <v>647123.31</v>
      </c>
      <c r="E7" s="141">
        <v>689991.56</v>
      </c>
      <c r="F7" s="7"/>
    </row>
    <row r="8" spans="1:6" ht="15.75">
      <c r="A8" s="6" t="s">
        <v>197</v>
      </c>
      <c r="B8" s="436"/>
      <c r="C8" s="437"/>
      <c r="D8" s="436"/>
      <c r="E8" s="436"/>
      <c r="F8" s="7"/>
    </row>
    <row r="10" ht="12.75">
      <c r="A10" s="1001" t="s">
        <v>501</v>
      </c>
    </row>
  </sheetData>
  <hyperlinks>
    <hyperlink ref="A10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2"/>
  <dimension ref="A1:G10"/>
  <sheetViews>
    <sheetView workbookViewId="0" topLeftCell="A1">
      <selection activeCell="A10" sqref="A10"/>
    </sheetView>
  </sheetViews>
  <sheetFormatPr defaultColWidth="12" defaultRowHeight="12.75"/>
  <cols>
    <col min="1" max="1" width="30" style="0" customWidth="1"/>
  </cols>
  <sheetData>
    <row r="1" ht="12.75">
      <c r="A1" s="1"/>
    </row>
    <row r="2" spans="1:7" ht="12.75">
      <c r="A2" s="1" t="s">
        <v>200</v>
      </c>
      <c r="B2" s="6"/>
      <c r="C2" s="6"/>
      <c r="D2" s="6"/>
      <c r="E2" s="6"/>
      <c r="F2" s="6"/>
      <c r="G2" s="6"/>
    </row>
    <row r="3" spans="1:7" ht="12.75">
      <c r="A3" s="6" t="s">
        <v>199</v>
      </c>
      <c r="B3" s="6"/>
      <c r="C3" s="6"/>
      <c r="D3" s="6"/>
      <c r="E3" s="6"/>
      <c r="F3" s="6"/>
      <c r="G3" s="6"/>
    </row>
    <row r="4" spans="1:7" ht="13.5" thickBot="1">
      <c r="A4" s="3"/>
      <c r="B4" s="263">
        <v>2002</v>
      </c>
      <c r="C4" s="263">
        <v>2003</v>
      </c>
      <c r="D4" s="263">
        <v>2004</v>
      </c>
      <c r="E4" s="263">
        <v>2005</v>
      </c>
      <c r="F4" s="263" t="s">
        <v>99</v>
      </c>
      <c r="G4" s="6"/>
    </row>
    <row r="5" spans="1:7" ht="23.25" customHeight="1">
      <c r="A5" s="325" t="s">
        <v>921</v>
      </c>
      <c r="B5" s="56">
        <v>2329165.89</v>
      </c>
      <c r="C5" s="56">
        <v>1262383.73</v>
      </c>
      <c r="D5" s="56">
        <v>303063.97</v>
      </c>
      <c r="E5" s="56">
        <v>1433288.67</v>
      </c>
      <c r="F5" s="56">
        <v>5327902.26</v>
      </c>
      <c r="G5" s="6"/>
    </row>
    <row r="6" spans="1:7" ht="18" customHeight="1">
      <c r="A6" s="325" t="s">
        <v>925</v>
      </c>
      <c r="B6" s="56">
        <v>1065294.4</v>
      </c>
      <c r="C6" s="56">
        <v>1144954.2</v>
      </c>
      <c r="D6" s="56">
        <v>1265285.06</v>
      </c>
      <c r="E6" s="56">
        <v>1548150.11</v>
      </c>
      <c r="F6" s="56">
        <v>5023683.77</v>
      </c>
      <c r="G6" s="6"/>
    </row>
    <row r="7" spans="1:7" ht="13.5" thickBot="1">
      <c r="A7" s="3" t="s">
        <v>99</v>
      </c>
      <c r="B7" s="89">
        <v>3394460.29</v>
      </c>
      <c r="C7" s="89">
        <v>2407337.93</v>
      </c>
      <c r="D7" s="89">
        <v>1568349.03</v>
      </c>
      <c r="E7" s="89">
        <v>2981438.78</v>
      </c>
      <c r="F7" s="89">
        <v>10351586.03</v>
      </c>
      <c r="G7" s="6"/>
    </row>
    <row r="8" spans="1:6" ht="12.75">
      <c r="A8" s="6" t="s">
        <v>143</v>
      </c>
      <c r="B8" s="19"/>
      <c r="C8" s="19"/>
      <c r="D8" s="19"/>
      <c r="E8" s="19"/>
      <c r="F8" s="19"/>
    </row>
    <row r="10" ht="12.75">
      <c r="A10" s="1001" t="s">
        <v>501</v>
      </c>
    </row>
  </sheetData>
  <hyperlinks>
    <hyperlink ref="A10" location="'INDICE TABLAS'!A1" display="'INDICE TABLAS'!A1"/>
  </hyperlinks>
  <printOptions/>
  <pageMargins left="0.75" right="0.75" top="1" bottom="1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3"/>
  <dimension ref="A2:F14"/>
  <sheetViews>
    <sheetView workbookViewId="0" topLeftCell="A1">
      <selection activeCell="A14" sqref="A14"/>
    </sheetView>
  </sheetViews>
  <sheetFormatPr defaultColWidth="12" defaultRowHeight="12.75"/>
  <cols>
    <col min="1" max="1" width="50.83203125" style="0" customWidth="1"/>
  </cols>
  <sheetData>
    <row r="2" spans="1:6" ht="12.75">
      <c r="A2" s="320" t="s">
        <v>212</v>
      </c>
      <c r="B2" s="320"/>
      <c r="C2" s="438"/>
      <c r="F2" s="6"/>
    </row>
    <row r="3" spans="1:6" ht="26.25" thickBot="1">
      <c r="A3" s="3" t="s">
        <v>201</v>
      </c>
      <c r="B3" s="3">
        <v>2002</v>
      </c>
      <c r="C3" s="3">
        <v>2003</v>
      </c>
      <c r="D3" s="3">
        <v>2004</v>
      </c>
      <c r="E3" s="3">
        <v>2005</v>
      </c>
      <c r="F3" s="439" t="s">
        <v>202</v>
      </c>
    </row>
    <row r="4" spans="1:6" ht="13.5" thickBot="1">
      <c r="A4" s="440" t="s">
        <v>203</v>
      </c>
      <c r="B4" s="441">
        <v>89675</v>
      </c>
      <c r="C4" s="441">
        <v>203200.27</v>
      </c>
      <c r="D4" s="441">
        <v>185287.49</v>
      </c>
      <c r="E4" s="441">
        <v>208148</v>
      </c>
      <c r="F4" s="442">
        <v>1.3211374407582936</v>
      </c>
    </row>
    <row r="5" spans="1:6" ht="13.5" thickTop="1">
      <c r="A5" s="269" t="s">
        <v>204</v>
      </c>
      <c r="B5" s="56">
        <v>89675</v>
      </c>
      <c r="C5" s="56">
        <v>203200.27</v>
      </c>
      <c r="D5" s="56">
        <v>185287.49</v>
      </c>
      <c r="E5" s="56">
        <v>208148</v>
      </c>
      <c r="F5" s="326">
        <v>1.3211374407582936</v>
      </c>
    </row>
    <row r="6" spans="1:6" ht="13.5" thickBot="1">
      <c r="A6" s="443" t="s">
        <v>205</v>
      </c>
      <c r="B6" s="444">
        <v>813230.43</v>
      </c>
      <c r="C6" s="444">
        <v>938251.03</v>
      </c>
      <c r="D6" s="444">
        <v>957665.3</v>
      </c>
      <c r="E6" s="444">
        <v>1319496.07</v>
      </c>
      <c r="F6" s="445">
        <v>0.6225365177247486</v>
      </c>
    </row>
    <row r="7" spans="1:6" ht="13.5" thickTop="1">
      <c r="A7" s="269" t="s">
        <v>206</v>
      </c>
      <c r="B7" s="56">
        <v>99167</v>
      </c>
      <c r="C7" s="56">
        <v>227766.5</v>
      </c>
      <c r="D7" s="56">
        <v>282021.87</v>
      </c>
      <c r="E7" s="56">
        <v>559021.92</v>
      </c>
      <c r="F7" s="326">
        <v>4.637176883439047</v>
      </c>
    </row>
    <row r="8" spans="1:6" ht="12.75">
      <c r="A8" s="269" t="s">
        <v>207</v>
      </c>
      <c r="B8" s="56">
        <v>714063.43</v>
      </c>
      <c r="C8" s="56">
        <v>710484.53</v>
      </c>
      <c r="D8" s="56">
        <v>675643.43</v>
      </c>
      <c r="E8" s="56">
        <v>760474.15</v>
      </c>
      <c r="F8" s="326">
        <v>0.06499523438695065</v>
      </c>
    </row>
    <row r="9" spans="1:6" ht="16.5" thickBot="1">
      <c r="A9" s="446" t="s">
        <v>208</v>
      </c>
      <c r="B9" s="447">
        <v>902905.43</v>
      </c>
      <c r="C9" s="447">
        <v>1141451.3</v>
      </c>
      <c r="D9" s="447">
        <v>1142952.79</v>
      </c>
      <c r="E9" s="447">
        <v>1527644.07</v>
      </c>
      <c r="F9" s="445">
        <v>0.6919203487346399</v>
      </c>
    </row>
    <row r="10" spans="1:6" ht="13.5" thickTop="1">
      <c r="A10" s="269" t="s">
        <v>209</v>
      </c>
      <c r="B10" s="56">
        <v>512306.03</v>
      </c>
      <c r="C10" s="56">
        <v>581573.08</v>
      </c>
      <c r="D10" s="56">
        <v>639690.54</v>
      </c>
      <c r="E10" s="56">
        <v>524201.18</v>
      </c>
      <c r="F10" s="326">
        <v>0.023218836600459314</v>
      </c>
    </row>
    <row r="11" spans="1:6" ht="13.5" thickBot="1">
      <c r="A11" s="3" t="s">
        <v>210</v>
      </c>
      <c r="B11" s="89">
        <v>1415211.46</v>
      </c>
      <c r="C11" s="89">
        <v>1723024.38</v>
      </c>
      <c r="D11" s="89">
        <v>1782643.33</v>
      </c>
      <c r="E11" s="89">
        <v>2051845.25</v>
      </c>
      <c r="F11" s="109">
        <v>0.4498506463479317</v>
      </c>
    </row>
    <row r="12" spans="1:3" ht="12.75">
      <c r="A12" s="6" t="s">
        <v>211</v>
      </c>
      <c r="B12" s="6"/>
      <c r="C12" s="338"/>
    </row>
    <row r="14" ht="12.75">
      <c r="A14" s="1001" t="s">
        <v>501</v>
      </c>
    </row>
  </sheetData>
  <hyperlinks>
    <hyperlink ref="A1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4"/>
  <dimension ref="A2:G10"/>
  <sheetViews>
    <sheetView workbookViewId="0" topLeftCell="A1">
      <selection activeCell="A10" sqref="A10"/>
    </sheetView>
  </sheetViews>
  <sheetFormatPr defaultColWidth="12" defaultRowHeight="12.75"/>
  <cols>
    <col min="1" max="1" width="38.33203125" style="0" customWidth="1"/>
  </cols>
  <sheetData>
    <row r="2" spans="1:5" ht="12.75">
      <c r="A2" s="1" t="s">
        <v>217</v>
      </c>
      <c r="B2" s="6"/>
      <c r="C2" s="6"/>
      <c r="D2" s="6"/>
      <c r="E2" s="6"/>
    </row>
    <row r="3" spans="1:5" ht="12.75">
      <c r="A3" s="6" t="s">
        <v>213</v>
      </c>
      <c r="B3" s="6"/>
      <c r="C3" s="6"/>
      <c r="D3" s="6"/>
      <c r="E3" s="6"/>
    </row>
    <row r="4" spans="1:5" ht="13.5" thickBot="1">
      <c r="A4" s="448"/>
      <c r="B4" s="3">
        <v>2002</v>
      </c>
      <c r="C4" s="3">
        <v>2003</v>
      </c>
      <c r="D4" s="3">
        <v>2004</v>
      </c>
      <c r="E4" s="3">
        <v>2005</v>
      </c>
    </row>
    <row r="5" spans="1:7" ht="12.75">
      <c r="A5" s="269" t="s">
        <v>214</v>
      </c>
      <c r="B5" s="56">
        <v>230099</v>
      </c>
      <c r="C5" s="56">
        <v>223150.24566800002</v>
      </c>
      <c r="D5" s="56">
        <v>200850.69309199997</v>
      </c>
      <c r="E5" s="56">
        <v>163908.867108</v>
      </c>
      <c r="G5" s="20"/>
    </row>
    <row r="6" spans="1:5" ht="12.75">
      <c r="A6" s="269" t="s">
        <v>215</v>
      </c>
      <c r="B6" s="56">
        <v>45820.22</v>
      </c>
      <c r="C6" s="56">
        <v>10749.95</v>
      </c>
      <c r="D6" s="56">
        <v>22785.66</v>
      </c>
      <c r="E6" s="56">
        <v>15173.02</v>
      </c>
    </row>
    <row r="7" spans="1:5" ht="13.5" thickBot="1">
      <c r="A7" s="3" t="s">
        <v>99</v>
      </c>
      <c r="B7" s="89">
        <v>275919.22</v>
      </c>
      <c r="C7" s="89">
        <v>233900.19566800003</v>
      </c>
      <c r="D7" s="89">
        <v>223636.35309199998</v>
      </c>
      <c r="E7" s="89">
        <v>179081.887108</v>
      </c>
    </row>
    <row r="8" spans="1:5" ht="12.75">
      <c r="A8" s="6" t="s">
        <v>216</v>
      </c>
      <c r="B8" s="6"/>
      <c r="C8" s="6"/>
      <c r="D8" s="6"/>
      <c r="E8" s="6"/>
    </row>
    <row r="10" ht="12.75">
      <c r="A10" s="1001" t="s">
        <v>501</v>
      </c>
    </row>
  </sheetData>
  <hyperlinks>
    <hyperlink ref="A10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5"/>
  <dimension ref="A1:J17"/>
  <sheetViews>
    <sheetView workbookViewId="0" topLeftCell="A1">
      <selection activeCell="A17" sqref="A17"/>
    </sheetView>
  </sheetViews>
  <sheetFormatPr defaultColWidth="12" defaultRowHeight="12.75"/>
  <cols>
    <col min="1" max="1" width="38.5" style="0" customWidth="1"/>
  </cols>
  <sheetData>
    <row r="1" spans="2:8" s="6" customFormat="1" ht="12.75">
      <c r="B1" s="338"/>
      <c r="C1" s="338"/>
      <c r="D1" s="338"/>
      <c r="E1" s="338"/>
      <c r="F1" s="338"/>
      <c r="G1" s="338"/>
      <c r="H1" s="338"/>
    </row>
    <row r="2" spans="1:8" s="6" customFormat="1" ht="12.75">
      <c r="A2" s="1" t="s">
        <v>239</v>
      </c>
      <c r="B2" s="338"/>
      <c r="C2" s="338"/>
      <c r="D2" s="338"/>
      <c r="E2" s="338"/>
      <c r="F2" s="338"/>
      <c r="G2" s="338"/>
      <c r="H2" s="338"/>
    </row>
    <row r="3" spans="1:10" s="6" customFormat="1" ht="39" thickBot="1">
      <c r="A3" s="263"/>
      <c r="B3" s="449" t="s">
        <v>218</v>
      </c>
      <c r="C3" s="449" t="s">
        <v>219</v>
      </c>
      <c r="D3" s="449" t="s">
        <v>220</v>
      </c>
      <c r="E3" s="449" t="s">
        <v>221</v>
      </c>
      <c r="F3" s="449" t="s">
        <v>222</v>
      </c>
      <c r="G3" s="449" t="s">
        <v>223</v>
      </c>
      <c r="H3" s="449" t="s">
        <v>224</v>
      </c>
      <c r="I3" s="107" t="s">
        <v>225</v>
      </c>
      <c r="J3" s="107" t="s">
        <v>226</v>
      </c>
    </row>
    <row r="4" spans="1:10" s="6" customFormat="1" ht="12.75">
      <c r="A4" s="269" t="s">
        <v>227</v>
      </c>
      <c r="B4" s="56">
        <v>261398.99</v>
      </c>
      <c r="C4" s="56">
        <v>109927.44</v>
      </c>
      <c r="D4" s="299" t="s">
        <v>966</v>
      </c>
      <c r="E4" s="454">
        <v>14289.04</v>
      </c>
      <c r="F4" s="56">
        <v>250000</v>
      </c>
      <c r="G4" s="56">
        <v>371326.43</v>
      </c>
      <c r="H4" s="56">
        <v>635615.47</v>
      </c>
      <c r="I4" s="326">
        <v>0.17727901464719653</v>
      </c>
      <c r="J4" s="326">
        <v>0.12168788171018008</v>
      </c>
    </row>
    <row r="5" spans="1:10" s="6" customFormat="1" ht="12.75">
      <c r="A5" s="269" t="s">
        <v>228</v>
      </c>
      <c r="B5" s="56">
        <v>486646.63</v>
      </c>
      <c r="C5" s="56">
        <v>7749.47</v>
      </c>
      <c r="D5" s="299" t="s">
        <v>966</v>
      </c>
      <c r="E5" s="56">
        <v>16750</v>
      </c>
      <c r="F5" s="299" t="s">
        <v>966</v>
      </c>
      <c r="G5" s="56">
        <v>494396.1</v>
      </c>
      <c r="H5" s="56">
        <v>511146.1</v>
      </c>
      <c r="I5" s="326">
        <v>0.1425633598073964</v>
      </c>
      <c r="J5" s="326">
        <v>0.1620192080988535</v>
      </c>
    </row>
    <row r="6" spans="1:10" s="6" customFormat="1" ht="12.75">
      <c r="A6" s="269" t="s">
        <v>229</v>
      </c>
      <c r="B6" s="56">
        <v>274294.32</v>
      </c>
      <c r="C6" s="56">
        <v>1160959.52</v>
      </c>
      <c r="D6" s="299" t="s">
        <v>966</v>
      </c>
      <c r="E6" s="56">
        <v>239245.44</v>
      </c>
      <c r="F6" s="299" t="s">
        <v>966</v>
      </c>
      <c r="G6" s="56">
        <v>1435253.84</v>
      </c>
      <c r="H6" s="56">
        <v>1674499.28</v>
      </c>
      <c r="I6" s="326">
        <v>0.4670332872575302</v>
      </c>
      <c r="J6" s="326">
        <v>0.4703489582090931</v>
      </c>
    </row>
    <row r="7" spans="1:10" s="6" customFormat="1" ht="12.75">
      <c r="A7" s="269" t="s">
        <v>230</v>
      </c>
      <c r="B7" s="56">
        <v>310978.54</v>
      </c>
      <c r="C7" s="56">
        <v>10971.24</v>
      </c>
      <c r="D7" s="299" t="s">
        <v>966</v>
      </c>
      <c r="E7" s="56">
        <v>10440</v>
      </c>
      <c r="F7" s="299" t="s">
        <v>966</v>
      </c>
      <c r="G7" s="56">
        <v>321949.78</v>
      </c>
      <c r="H7" s="56">
        <v>332389.78</v>
      </c>
      <c r="I7" s="326">
        <v>0.09270657411343124</v>
      </c>
      <c r="J7" s="326">
        <v>0.10550659360622</v>
      </c>
    </row>
    <row r="8" spans="1:10" s="6" customFormat="1" ht="12.75">
      <c r="A8" s="269" t="s">
        <v>231</v>
      </c>
      <c r="B8" s="56">
        <v>125384.21</v>
      </c>
      <c r="C8" s="56">
        <v>21639.55</v>
      </c>
      <c r="D8" s="299" t="s">
        <v>966</v>
      </c>
      <c r="E8" s="56">
        <v>722.8</v>
      </c>
      <c r="F8" s="299" t="s">
        <v>966</v>
      </c>
      <c r="G8" s="56">
        <v>147023.76</v>
      </c>
      <c r="H8" s="56">
        <v>147746.56</v>
      </c>
      <c r="I8" s="326">
        <v>0.04120787773512325</v>
      </c>
      <c r="J8" s="326">
        <v>0.048181353305408146</v>
      </c>
    </row>
    <row r="9" spans="1:10" s="6" customFormat="1" ht="12.75">
      <c r="A9" s="269" t="s">
        <v>232</v>
      </c>
      <c r="B9" s="56">
        <v>42571.44</v>
      </c>
      <c r="C9" s="56">
        <v>61.75</v>
      </c>
      <c r="D9" s="299" t="s">
        <v>966</v>
      </c>
      <c r="E9" s="56">
        <v>0</v>
      </c>
      <c r="F9" s="299" t="s">
        <v>966</v>
      </c>
      <c r="G9" s="56">
        <v>42633.19</v>
      </c>
      <c r="H9" s="56">
        <v>42633.19</v>
      </c>
      <c r="I9" s="326">
        <v>0.011890789748189598</v>
      </c>
      <c r="J9" s="326">
        <v>0.013971379795528243</v>
      </c>
    </row>
    <row r="10" spans="1:10" s="6" customFormat="1" ht="12.75">
      <c r="A10" s="269" t="s">
        <v>233</v>
      </c>
      <c r="B10" s="56">
        <v>369437.5</v>
      </c>
      <c r="C10" s="56">
        <v>76198.07</v>
      </c>
      <c r="D10" s="299" t="s">
        <v>966</v>
      </c>
      <c r="E10" s="56">
        <v>66321.11</v>
      </c>
      <c r="F10" s="299" t="s">
        <v>966</v>
      </c>
      <c r="G10" s="56">
        <v>445635.57</v>
      </c>
      <c r="H10" s="56">
        <v>511956.68</v>
      </c>
      <c r="I10" s="326">
        <v>0.14278943804254812</v>
      </c>
      <c r="J10" s="326">
        <v>0.14603982950529182</v>
      </c>
    </row>
    <row r="11" spans="1:10" s="6" customFormat="1" ht="13.5" thickBot="1">
      <c r="A11" s="67" t="s">
        <v>234</v>
      </c>
      <c r="B11" s="450">
        <v>1870711.63</v>
      </c>
      <c r="C11" s="450">
        <v>1387507.04</v>
      </c>
      <c r="D11" s="451" t="s">
        <v>966</v>
      </c>
      <c r="E11" s="450">
        <v>347768.39</v>
      </c>
      <c r="F11" s="450">
        <v>250000</v>
      </c>
      <c r="G11" s="450">
        <v>3258218.67</v>
      </c>
      <c r="H11" s="450">
        <v>3855987.06</v>
      </c>
      <c r="I11" s="452">
        <v>1.0754703413514153</v>
      </c>
      <c r="J11" s="452">
        <v>1.067755204230575</v>
      </c>
    </row>
    <row r="12" spans="1:10" s="6" customFormat="1" ht="12.75">
      <c r="A12" s="269" t="s">
        <v>235</v>
      </c>
      <c r="B12" s="56">
        <v>258329.7</v>
      </c>
      <c r="C12" s="56">
        <v>35321.66</v>
      </c>
      <c r="D12" s="299" t="s">
        <v>966</v>
      </c>
      <c r="E12" s="299" t="s">
        <v>966</v>
      </c>
      <c r="F12" s="299" t="s">
        <v>966</v>
      </c>
      <c r="G12" s="56">
        <v>293651.36</v>
      </c>
      <c r="H12" s="56">
        <v>293651.36</v>
      </c>
      <c r="I12" s="326">
        <v>0.08190207162611882</v>
      </c>
      <c r="J12" s="326">
        <v>0.09623288048662064</v>
      </c>
    </row>
    <row r="13" spans="1:10" s="6" customFormat="1" ht="12.75">
      <c r="A13" s="269" t="s">
        <v>236</v>
      </c>
      <c r="B13" s="56">
        <v>119747.92</v>
      </c>
      <c r="C13" s="56">
        <v>808.29</v>
      </c>
      <c r="D13" s="299" t="s">
        <v>966</v>
      </c>
      <c r="E13" s="299" t="s">
        <v>966</v>
      </c>
      <c r="F13" s="299" t="s">
        <v>966</v>
      </c>
      <c r="G13" s="56">
        <v>120556.21</v>
      </c>
      <c r="H13" s="56">
        <v>120556.21</v>
      </c>
      <c r="I13" s="326">
        <v>0.033624238438376114</v>
      </c>
      <c r="J13" s="326">
        <v>0.03950763704567872</v>
      </c>
    </row>
    <row r="14" spans="1:10" s="208" customFormat="1" ht="13.5" thickBot="1">
      <c r="A14" s="3" t="s">
        <v>237</v>
      </c>
      <c r="B14" s="89">
        <v>2248789.25</v>
      </c>
      <c r="C14" s="89">
        <v>1423636.99</v>
      </c>
      <c r="D14" s="166" t="s">
        <v>966</v>
      </c>
      <c r="E14" s="89">
        <v>347768.39</v>
      </c>
      <c r="F14" s="89">
        <v>250000</v>
      </c>
      <c r="G14" s="89">
        <v>3672426.24</v>
      </c>
      <c r="H14" s="89">
        <v>4270194.63</v>
      </c>
      <c r="I14" s="109">
        <v>1.1909966514159103</v>
      </c>
      <c r="J14" s="109">
        <v>1.2034957217628741</v>
      </c>
    </row>
    <row r="15" spans="1:8" s="6" customFormat="1" ht="12.75">
      <c r="A15" s="47" t="s">
        <v>238</v>
      </c>
      <c r="B15" s="338"/>
      <c r="C15" s="338"/>
      <c r="D15" s="338"/>
      <c r="E15" s="338"/>
      <c r="F15" s="338"/>
      <c r="G15" s="338"/>
      <c r="H15" s="338"/>
    </row>
    <row r="17" ht="12.75">
      <c r="A17" s="1001" t="s">
        <v>501</v>
      </c>
    </row>
  </sheetData>
  <hyperlinks>
    <hyperlink ref="A17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6"/>
  <dimension ref="A2:F12"/>
  <sheetViews>
    <sheetView workbookViewId="0" topLeftCell="A1">
      <selection activeCell="A12" sqref="A12"/>
    </sheetView>
  </sheetViews>
  <sheetFormatPr defaultColWidth="12" defaultRowHeight="12.75"/>
  <sheetData>
    <row r="2" spans="1:6" ht="12.75">
      <c r="A2" s="1" t="s">
        <v>245</v>
      </c>
      <c r="B2" s="6"/>
      <c r="C2" s="6"/>
      <c r="D2" s="6"/>
      <c r="E2" s="6"/>
      <c r="F2" s="6"/>
    </row>
    <row r="3" spans="1:6" ht="13.5" thickBot="1">
      <c r="A3" s="448" t="s">
        <v>201</v>
      </c>
      <c r="B3" s="263">
        <v>2001</v>
      </c>
      <c r="C3" s="263">
        <v>2002</v>
      </c>
      <c r="D3" s="263">
        <v>2003</v>
      </c>
      <c r="E3" s="263">
        <v>2004</v>
      </c>
      <c r="F3" s="263">
        <v>2005</v>
      </c>
    </row>
    <row r="4" spans="1:6" ht="12.75">
      <c r="A4" s="269" t="s">
        <v>240</v>
      </c>
      <c r="B4" s="456">
        <v>1998862.19</v>
      </c>
      <c r="C4" s="456">
        <v>1934752.51</v>
      </c>
      <c r="D4" s="456">
        <v>1903550.69</v>
      </c>
      <c r="E4" s="456">
        <v>2013502.91</v>
      </c>
      <c r="F4" s="456">
        <v>1870711.63</v>
      </c>
    </row>
    <row r="5" spans="1:6" ht="12.75">
      <c r="A5" s="269" t="s">
        <v>241</v>
      </c>
      <c r="B5" s="456">
        <v>622057.79</v>
      </c>
      <c r="C5" s="456">
        <v>626510.83</v>
      </c>
      <c r="D5" s="456">
        <v>668133.01</v>
      </c>
      <c r="E5" s="456">
        <v>987549.83</v>
      </c>
      <c r="F5" s="456">
        <v>1387507.04</v>
      </c>
    </row>
    <row r="6" spans="1:6" ht="12.75">
      <c r="A6" s="269" t="s">
        <v>242</v>
      </c>
      <c r="B6" s="456">
        <v>3545.97</v>
      </c>
      <c r="C6" s="457" t="s">
        <v>966</v>
      </c>
      <c r="D6" s="456">
        <v>33015</v>
      </c>
      <c r="E6" s="456">
        <v>1500</v>
      </c>
      <c r="F6" s="457" t="s">
        <v>966</v>
      </c>
    </row>
    <row r="7" spans="1:6" ht="12.75">
      <c r="A7" s="269" t="s">
        <v>243</v>
      </c>
      <c r="B7" s="456">
        <v>51665.27</v>
      </c>
      <c r="C7" s="456">
        <v>212298.69</v>
      </c>
      <c r="D7" s="456">
        <v>283930.03</v>
      </c>
      <c r="E7" s="456">
        <v>393191.22</v>
      </c>
      <c r="F7" s="456">
        <v>347768.39</v>
      </c>
    </row>
    <row r="8" spans="1:6" ht="12.75">
      <c r="A8" s="269" t="s">
        <v>244</v>
      </c>
      <c r="B8" s="457" t="s">
        <v>966</v>
      </c>
      <c r="C8" s="457" t="s">
        <v>966</v>
      </c>
      <c r="D8" s="456">
        <v>250000</v>
      </c>
      <c r="E8" s="457" t="s">
        <v>966</v>
      </c>
      <c r="F8" s="456">
        <v>250000</v>
      </c>
    </row>
    <row r="9" spans="1:6" ht="13.5" thickBot="1">
      <c r="A9" s="3" t="s">
        <v>99</v>
      </c>
      <c r="B9" s="455">
        <v>2676131.22</v>
      </c>
      <c r="C9" s="455">
        <v>2773562.03</v>
      </c>
      <c r="D9" s="455">
        <v>3138628.73</v>
      </c>
      <c r="E9" s="455">
        <v>3395743.96</v>
      </c>
      <c r="F9" s="455">
        <v>3855987.06</v>
      </c>
    </row>
    <row r="10" spans="1:6" ht="12.75">
      <c r="A10" s="47" t="s">
        <v>238</v>
      </c>
      <c r="B10" s="6"/>
      <c r="C10" s="6"/>
      <c r="D10" s="6"/>
      <c r="E10" s="6"/>
      <c r="F10" s="6"/>
    </row>
    <row r="12" ht="12.75">
      <c r="A12" s="1001" t="s">
        <v>501</v>
      </c>
    </row>
  </sheetData>
  <hyperlinks>
    <hyperlink ref="A12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7"/>
  <dimension ref="A2:D13"/>
  <sheetViews>
    <sheetView workbookViewId="0" topLeftCell="A1">
      <selection activeCell="A13" sqref="A13"/>
    </sheetView>
  </sheetViews>
  <sheetFormatPr defaultColWidth="12" defaultRowHeight="12.75"/>
  <cols>
    <col min="1" max="1" width="32.5" style="0" customWidth="1"/>
  </cols>
  <sheetData>
    <row r="2" spans="1:4" ht="12.75">
      <c r="A2" s="1" t="s">
        <v>253</v>
      </c>
      <c r="B2" s="6"/>
      <c r="C2" s="6"/>
      <c r="D2" s="6"/>
    </row>
    <row r="3" spans="1:4" ht="13.5" thickBot="1">
      <c r="A3" s="263" t="s">
        <v>246</v>
      </c>
      <c r="B3" s="263">
        <v>2003</v>
      </c>
      <c r="C3" s="263">
        <v>2004</v>
      </c>
      <c r="D3" s="263">
        <v>2005</v>
      </c>
    </row>
    <row r="4" spans="1:4" ht="12.75">
      <c r="A4" s="6" t="s">
        <v>247</v>
      </c>
      <c r="B4" s="18">
        <v>408800.81</v>
      </c>
      <c r="C4" s="18">
        <v>417361.25</v>
      </c>
      <c r="D4" s="18">
        <v>445635.57</v>
      </c>
    </row>
    <row r="5" spans="1:4" ht="12.75">
      <c r="A5" s="6" t="s">
        <v>248</v>
      </c>
      <c r="B5" s="18">
        <v>674382.71</v>
      </c>
      <c r="C5" s="18">
        <v>618053.82</v>
      </c>
      <c r="D5" s="18">
        <v>603864.52</v>
      </c>
    </row>
    <row r="6" spans="1:4" ht="12.75">
      <c r="A6" s="6" t="s">
        <v>249</v>
      </c>
      <c r="B6" s="18">
        <v>345120.56</v>
      </c>
      <c r="C6" s="18">
        <v>462703.69</v>
      </c>
      <c r="D6" s="18">
        <v>494396.1</v>
      </c>
    </row>
    <row r="7" spans="1:4" ht="12.75">
      <c r="A7" s="6" t="s">
        <v>869</v>
      </c>
      <c r="B7" s="18">
        <v>3146004.66</v>
      </c>
      <c r="C7" s="18">
        <v>3576591.09</v>
      </c>
      <c r="D7" s="18">
        <v>3646519</v>
      </c>
    </row>
    <row r="8" spans="1:4" ht="12.75">
      <c r="A8" s="458" t="s">
        <v>250</v>
      </c>
      <c r="B8" s="459">
        <v>1623161.89</v>
      </c>
      <c r="C8" s="459">
        <v>1909335.8</v>
      </c>
      <c r="D8" s="459">
        <v>2128530.05</v>
      </c>
    </row>
    <row r="9" spans="1:4" ht="12.75">
      <c r="A9" s="458" t="s">
        <v>251</v>
      </c>
      <c r="B9" s="459">
        <v>1522842.77</v>
      </c>
      <c r="C9" s="459">
        <v>1667255.29</v>
      </c>
      <c r="D9" s="459">
        <v>1517988.95</v>
      </c>
    </row>
    <row r="10" spans="1:4" ht="13.5" thickBot="1">
      <c r="A10" s="263" t="s">
        <v>224</v>
      </c>
      <c r="B10" s="89">
        <v>4574308.74</v>
      </c>
      <c r="C10" s="89">
        <v>5074709.85</v>
      </c>
      <c r="D10" s="89">
        <v>5190415.19</v>
      </c>
    </row>
    <row r="11" spans="1:4" ht="12.75">
      <c r="A11" s="6" t="s">
        <v>252</v>
      </c>
      <c r="B11" s="6"/>
      <c r="C11" s="6"/>
      <c r="D11" s="6"/>
    </row>
    <row r="13" ht="12.75">
      <c r="A13" s="1001" t="s">
        <v>501</v>
      </c>
    </row>
  </sheetData>
  <hyperlinks>
    <hyperlink ref="A1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8"/>
  <dimension ref="A2:F15"/>
  <sheetViews>
    <sheetView workbookViewId="0" topLeftCell="A1">
      <selection activeCell="A15" sqref="A15"/>
    </sheetView>
  </sheetViews>
  <sheetFormatPr defaultColWidth="12" defaultRowHeight="12.75"/>
  <cols>
    <col min="1" max="1" width="12.83203125" style="0" customWidth="1"/>
  </cols>
  <sheetData>
    <row r="2" spans="1:6" ht="12.75">
      <c r="A2" s="1" t="s">
        <v>256</v>
      </c>
      <c r="B2" s="6"/>
      <c r="C2" s="6"/>
      <c r="D2" s="6"/>
      <c r="E2" s="6"/>
      <c r="F2" s="6"/>
    </row>
    <row r="3" spans="1:6" ht="12.75">
      <c r="A3" s="6" t="s">
        <v>254</v>
      </c>
      <c r="B3" s="6"/>
      <c r="C3" s="6"/>
      <c r="D3" s="6"/>
      <c r="E3" s="6"/>
      <c r="F3" s="6"/>
    </row>
    <row r="4" spans="1:6" ht="13.5" thickBot="1">
      <c r="A4" s="3" t="s">
        <v>201</v>
      </c>
      <c r="B4" s="263">
        <v>2001</v>
      </c>
      <c r="C4" s="263">
        <v>2002</v>
      </c>
      <c r="D4" s="263">
        <v>2003</v>
      </c>
      <c r="E4" s="263">
        <v>2004</v>
      </c>
      <c r="F4" s="263">
        <v>2005</v>
      </c>
    </row>
    <row r="5" spans="1:6" ht="12.75">
      <c r="A5" s="269" t="s">
        <v>240</v>
      </c>
      <c r="B5" s="460">
        <v>2625073.21</v>
      </c>
      <c r="C5" s="460">
        <v>2521080.07</v>
      </c>
      <c r="D5" s="460">
        <v>2475021.76</v>
      </c>
      <c r="E5" s="460">
        <v>2576627.16</v>
      </c>
      <c r="F5" s="460">
        <v>2374496.45</v>
      </c>
    </row>
    <row r="6" spans="1:6" ht="12.75">
      <c r="A6" s="269" t="s">
        <v>241</v>
      </c>
      <c r="B6" s="460">
        <v>1361994.7</v>
      </c>
      <c r="C6" s="460">
        <v>1406320.86</v>
      </c>
      <c r="D6" s="460">
        <v>1485620.75</v>
      </c>
      <c r="E6" s="460">
        <v>1912971.93</v>
      </c>
      <c r="F6" s="460">
        <v>2224021.49</v>
      </c>
    </row>
    <row r="7" spans="1:6" ht="12.75">
      <c r="A7" s="269" t="s">
        <v>242</v>
      </c>
      <c r="B7" s="460">
        <v>81508.03</v>
      </c>
      <c r="C7" s="460">
        <v>121065.46</v>
      </c>
      <c r="D7" s="460">
        <v>166898.96</v>
      </c>
      <c r="E7" s="460">
        <v>180208.94</v>
      </c>
      <c r="F7" s="460">
        <v>177689.68</v>
      </c>
    </row>
    <row r="8" spans="1:6" ht="12.75">
      <c r="A8" s="269" t="s">
        <v>243</v>
      </c>
      <c r="B8" s="460">
        <v>925191.36</v>
      </c>
      <c r="C8" s="460">
        <v>1929251.43</v>
      </c>
      <c r="D8" s="460">
        <v>3705587.39</v>
      </c>
      <c r="E8" s="460">
        <v>2160976.28</v>
      </c>
      <c r="F8" s="460">
        <v>1218574.22</v>
      </c>
    </row>
    <row r="9" spans="1:6" ht="12.75">
      <c r="A9" s="269" t="s">
        <v>244</v>
      </c>
      <c r="B9" s="460">
        <v>0</v>
      </c>
      <c r="C9" s="461">
        <v>2612.47</v>
      </c>
      <c r="D9" s="461">
        <v>262640.4</v>
      </c>
      <c r="E9" s="461">
        <v>12500</v>
      </c>
      <c r="F9" s="461">
        <v>250000</v>
      </c>
    </row>
    <row r="10" spans="1:6" ht="13.5" thickBot="1">
      <c r="A10" s="3" t="s">
        <v>99</v>
      </c>
      <c r="B10" s="455">
        <v>4993767.3</v>
      </c>
      <c r="C10" s="455">
        <v>5980330.289999999</v>
      </c>
      <c r="D10" s="455">
        <v>8095769.26</v>
      </c>
      <c r="E10" s="455">
        <v>6843284.3100000005</v>
      </c>
      <c r="F10" s="455">
        <v>6244781.84</v>
      </c>
    </row>
    <row r="11" spans="1:6" ht="12.75">
      <c r="A11" s="6" t="s">
        <v>255</v>
      </c>
      <c r="B11" s="6"/>
      <c r="C11" s="6"/>
      <c r="D11" s="6"/>
      <c r="E11" s="6"/>
      <c r="F11" s="6"/>
    </row>
    <row r="12" spans="1:6" ht="12.75">
      <c r="A12" s="65" t="s">
        <v>257</v>
      </c>
      <c r="B12" s="6"/>
      <c r="C12" s="6"/>
      <c r="D12" s="6"/>
      <c r="E12" s="6"/>
      <c r="F12" s="6"/>
    </row>
    <row r="13" ht="12.75">
      <c r="A13" s="462" t="s">
        <v>258</v>
      </c>
    </row>
    <row r="15" ht="12.75">
      <c r="A15" s="1001" t="s">
        <v>501</v>
      </c>
    </row>
  </sheetData>
  <hyperlinks>
    <hyperlink ref="A1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9"/>
  <dimension ref="A2:F13"/>
  <sheetViews>
    <sheetView workbookViewId="0" topLeftCell="A1">
      <selection activeCell="A13" sqref="A13"/>
    </sheetView>
  </sheetViews>
  <sheetFormatPr defaultColWidth="12" defaultRowHeight="12.75"/>
  <cols>
    <col min="1" max="1" width="13" style="0" customWidth="1"/>
  </cols>
  <sheetData>
    <row r="2" spans="1:6" ht="12.75">
      <c r="A2" s="1" t="s">
        <v>260</v>
      </c>
      <c r="B2" s="6"/>
      <c r="C2" s="6"/>
      <c r="D2" s="6"/>
      <c r="E2" s="6"/>
      <c r="F2" s="6"/>
    </row>
    <row r="3" spans="1:6" ht="12.75">
      <c r="A3" s="6" t="s">
        <v>259</v>
      </c>
      <c r="B3" s="6"/>
      <c r="C3" s="6"/>
      <c r="D3" s="6"/>
      <c r="E3" s="6"/>
      <c r="F3" s="6"/>
    </row>
    <row r="4" spans="1:6" ht="13.5" thickBot="1">
      <c r="A4" s="448" t="s">
        <v>201</v>
      </c>
      <c r="B4" s="263">
        <v>2001</v>
      </c>
      <c r="C4" s="263">
        <v>2002</v>
      </c>
      <c r="D4" s="263">
        <v>2003</v>
      </c>
      <c r="E4" s="263">
        <v>2004</v>
      </c>
      <c r="F4" s="263">
        <v>2005</v>
      </c>
    </row>
    <row r="5" spans="1:6" ht="12.75">
      <c r="A5" s="269" t="s">
        <v>240</v>
      </c>
      <c r="B5" s="460">
        <v>626211.02</v>
      </c>
      <c r="C5" s="460">
        <v>586327.56</v>
      </c>
      <c r="D5" s="460">
        <v>571471.07</v>
      </c>
      <c r="E5" s="460">
        <v>563124.25</v>
      </c>
      <c r="F5" s="460">
        <v>503784.82</v>
      </c>
    </row>
    <row r="6" spans="1:6" ht="12.75">
      <c r="A6" s="269" t="s">
        <v>241</v>
      </c>
      <c r="B6" s="460">
        <v>739936.91</v>
      </c>
      <c r="C6" s="460">
        <v>779810.03</v>
      </c>
      <c r="D6" s="460">
        <v>817487.74</v>
      </c>
      <c r="E6" s="460">
        <v>925422.1</v>
      </c>
      <c r="F6" s="460">
        <v>836514.45</v>
      </c>
    </row>
    <row r="7" spans="1:6" ht="12.75">
      <c r="A7" s="269" t="s">
        <v>242</v>
      </c>
      <c r="B7" s="460">
        <v>77962.06</v>
      </c>
      <c r="C7" s="460">
        <v>121065.46</v>
      </c>
      <c r="D7" s="460">
        <v>133883.96</v>
      </c>
      <c r="E7" s="460">
        <v>178708.94</v>
      </c>
      <c r="F7" s="460">
        <v>177689.68</v>
      </c>
    </row>
    <row r="8" spans="1:6" ht="12.75">
      <c r="A8" s="269" t="s">
        <v>243</v>
      </c>
      <c r="B8" s="460">
        <v>873526.09</v>
      </c>
      <c r="C8" s="460">
        <v>1716952.74</v>
      </c>
      <c r="D8" s="460">
        <v>3421657.36</v>
      </c>
      <c r="E8" s="460">
        <v>1767785.06</v>
      </c>
      <c r="F8" s="460">
        <v>870805.83</v>
      </c>
    </row>
    <row r="9" spans="1:6" ht="12.75">
      <c r="A9" s="269" t="s">
        <v>244</v>
      </c>
      <c r="B9" s="461" t="s">
        <v>966</v>
      </c>
      <c r="C9" s="461">
        <v>2612.47</v>
      </c>
      <c r="D9" s="461">
        <v>12640.4</v>
      </c>
      <c r="E9" s="461">
        <v>12500</v>
      </c>
      <c r="F9" s="461" t="s">
        <v>966</v>
      </c>
    </row>
    <row r="10" spans="1:6" ht="13.5" thickBot="1">
      <c r="A10" s="3" t="s">
        <v>99</v>
      </c>
      <c r="B10" s="455">
        <v>2317636.08</v>
      </c>
      <c r="C10" s="455">
        <v>3206768.26</v>
      </c>
      <c r="D10" s="455">
        <v>4957140.53</v>
      </c>
      <c r="E10" s="455">
        <v>3447540.35</v>
      </c>
      <c r="F10" s="455">
        <v>2388794.78</v>
      </c>
    </row>
    <row r="11" spans="1:6" ht="12.75">
      <c r="A11" s="6" t="s">
        <v>255</v>
      </c>
      <c r="B11" s="6"/>
      <c r="C11" s="6"/>
      <c r="D11" s="6"/>
      <c r="E11" s="6"/>
      <c r="F11" s="6"/>
    </row>
    <row r="13" ht="12.75">
      <c r="A13" s="1001" t="s">
        <v>501</v>
      </c>
    </row>
  </sheetData>
  <hyperlinks>
    <hyperlink ref="A1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J35"/>
  <sheetViews>
    <sheetView workbookViewId="0" topLeftCell="A1">
      <selection activeCell="A1" sqref="A1"/>
    </sheetView>
  </sheetViews>
  <sheetFormatPr defaultColWidth="12" defaultRowHeight="12.75"/>
  <cols>
    <col min="1" max="1" width="4.33203125" style="6" customWidth="1"/>
    <col min="2" max="2" width="35.16015625" style="6" customWidth="1"/>
    <col min="3" max="3" width="14.66015625" style="0" bestFit="1" customWidth="1"/>
    <col min="4" max="4" width="16" style="6" customWidth="1"/>
    <col min="5" max="5" width="14.5" style="6" bestFit="1" customWidth="1"/>
    <col min="6" max="6" width="14.5" style="0" bestFit="1" customWidth="1"/>
    <col min="7" max="8" width="12" style="6" customWidth="1"/>
    <col min="9" max="9" width="25.83203125" style="6" customWidth="1"/>
    <col min="10" max="16384" width="12" style="6" customWidth="1"/>
  </cols>
  <sheetData>
    <row r="2" ht="12.75">
      <c r="A2" s="1" t="s">
        <v>844</v>
      </c>
    </row>
    <row r="3" spans="1:9" ht="15.75">
      <c r="A3" s="9"/>
      <c r="B3" s="10" t="s">
        <v>905</v>
      </c>
      <c r="I3"/>
    </row>
    <row r="4" spans="1:8" ht="29.25" customHeight="1">
      <c r="A4" s="11"/>
      <c r="B4" s="11" t="s">
        <v>805</v>
      </c>
      <c r="C4" s="12">
        <v>2002</v>
      </c>
      <c r="D4" s="12">
        <v>2003</v>
      </c>
      <c r="E4" s="12">
        <v>2004</v>
      </c>
      <c r="F4" s="12">
        <v>2005</v>
      </c>
      <c r="G4" s="13" t="s">
        <v>836</v>
      </c>
      <c r="H4" s="14"/>
    </row>
    <row r="5" spans="1:10" ht="12.75">
      <c r="A5" s="15" t="s">
        <v>807</v>
      </c>
      <c r="B5" s="15"/>
      <c r="C5" s="16">
        <v>683.5485698569856</v>
      </c>
      <c r="D5" s="16">
        <v>740.8817237687365</v>
      </c>
      <c r="E5" s="16">
        <v>824.3589948186528</v>
      </c>
      <c r="F5" s="16">
        <v>892.83858</v>
      </c>
      <c r="G5" s="17">
        <v>0.3061816224512075</v>
      </c>
      <c r="H5" s="18"/>
      <c r="I5" s="19"/>
      <c r="J5" s="19"/>
    </row>
    <row r="6" spans="1:8" ht="12.75">
      <c r="A6" s="50"/>
      <c r="B6" s="50" t="s">
        <v>808</v>
      </c>
      <c r="C6" s="51">
        <v>343.292607260726</v>
      </c>
      <c r="D6" s="51">
        <v>368.89650963597427</v>
      </c>
      <c r="E6" s="51">
        <v>452.49700518134716</v>
      </c>
      <c r="F6" s="51">
        <v>507.07889</v>
      </c>
      <c r="G6" s="52">
        <v>0.47710401935594415</v>
      </c>
      <c r="H6" s="6"/>
    </row>
    <row r="7" spans="1:8" ht="12.75">
      <c r="A7" s="50"/>
      <c r="B7" s="50" t="s">
        <v>809</v>
      </c>
      <c r="C7" s="51">
        <v>340.2559625962596</v>
      </c>
      <c r="D7" s="51">
        <v>371.9852141327623</v>
      </c>
      <c r="E7" s="51">
        <v>371.86198963730567</v>
      </c>
      <c r="F7" s="51">
        <v>385.75969</v>
      </c>
      <c r="G7" s="52">
        <v>0.1337338133813517</v>
      </c>
      <c r="H7" s="6"/>
    </row>
    <row r="8" spans="1:8" ht="12.75">
      <c r="A8" s="15" t="s">
        <v>810</v>
      </c>
      <c r="B8" s="15"/>
      <c r="C8" s="16">
        <v>606003.1207899563</v>
      </c>
      <c r="D8" s="16">
        <v>648195.6070575676</v>
      </c>
      <c r="E8" s="16">
        <v>673645.9653513904</v>
      </c>
      <c r="F8" s="16">
        <v>692262.145612673</v>
      </c>
      <c r="G8" s="17">
        <v>0.14234089209024803</v>
      </c>
      <c r="H8" s="6"/>
    </row>
    <row r="9" spans="1:8" ht="12.75">
      <c r="A9" s="50"/>
      <c r="B9" s="50" t="s">
        <v>837</v>
      </c>
      <c r="C9" s="51">
        <v>583414.7296149614</v>
      </c>
      <c r="D9" s="51">
        <v>625416.1919390793</v>
      </c>
      <c r="E9" s="51">
        <v>650632.2564051813</v>
      </c>
      <c r="F9" s="51">
        <v>667742.9968996</v>
      </c>
      <c r="G9" s="52">
        <v>0.14454257495400058</v>
      </c>
      <c r="H9" s="6"/>
    </row>
    <row r="10" spans="1:8" ht="12.75">
      <c r="A10" s="50"/>
      <c r="B10" s="50" t="s">
        <v>812</v>
      </c>
      <c r="C10" s="51">
        <v>9475.31582846011</v>
      </c>
      <c r="D10" s="51">
        <v>10110.735321199143</v>
      </c>
      <c r="E10" s="51">
        <v>10918.778497409327</v>
      </c>
      <c r="F10" s="51">
        <v>10939.634630965</v>
      </c>
      <c r="G10" s="52">
        <v>0.15454036878714406</v>
      </c>
      <c r="H10" s="6"/>
    </row>
    <row r="11" spans="1:8" ht="12.75">
      <c r="A11" s="50"/>
      <c r="B11" s="50" t="s">
        <v>813</v>
      </c>
      <c r="C11" s="51">
        <v>9100.046897689768</v>
      </c>
      <c r="D11" s="51">
        <v>9708.065123126338</v>
      </c>
      <c r="E11" s="51">
        <v>10206.625098445596</v>
      </c>
      <c r="F11" s="51">
        <v>10311.601915</v>
      </c>
      <c r="G11" s="52">
        <v>0.13313722785514526</v>
      </c>
      <c r="H11" s="6"/>
    </row>
    <row r="12" spans="1:8" ht="12.75">
      <c r="A12" s="50"/>
      <c r="B12" s="50" t="s">
        <v>814</v>
      </c>
      <c r="C12" s="51">
        <v>2562.338712871287</v>
      </c>
      <c r="D12" s="51">
        <v>1351.5885760171307</v>
      </c>
      <c r="E12" s="51">
        <v>314.05592746113985</v>
      </c>
      <c r="F12" s="51">
        <v>1433.28867</v>
      </c>
      <c r="G12" s="52">
        <v>-0.44063262877767806</v>
      </c>
      <c r="H12" s="6"/>
    </row>
    <row r="13" spans="1:8" ht="12.75">
      <c r="A13" s="50"/>
      <c r="B13" s="50" t="s">
        <v>815</v>
      </c>
      <c r="C13" s="51">
        <v>153.8531793179318</v>
      </c>
      <c r="D13" s="51">
        <v>136.48734475374732</v>
      </c>
      <c r="E13" s="51">
        <v>158.09465284974092</v>
      </c>
      <c r="F13" s="51">
        <v>127.89761</v>
      </c>
      <c r="G13" s="52">
        <v>-0.16870349662580308</v>
      </c>
      <c r="H13" s="6"/>
    </row>
    <row r="14" spans="1:8" ht="12.75">
      <c r="A14" s="50"/>
      <c r="B14" s="50" t="s">
        <v>816</v>
      </c>
      <c r="C14" s="51">
        <v>993.2953025302529</v>
      </c>
      <c r="D14" s="51">
        <v>1222.110278372591</v>
      </c>
      <c r="E14" s="51">
        <v>1184.4072538860105</v>
      </c>
      <c r="F14" s="51">
        <v>1527.644</v>
      </c>
      <c r="G14" s="52">
        <v>0.5379555265272911</v>
      </c>
      <c r="H14" s="6"/>
    </row>
    <row r="15" spans="1:8" ht="12.75">
      <c r="A15" s="53"/>
      <c r="B15" s="53" t="s">
        <v>817</v>
      </c>
      <c r="C15" s="54">
        <v>303.5412541254125</v>
      </c>
      <c r="D15" s="54">
        <v>250.42847501927193</v>
      </c>
      <c r="E15" s="54">
        <v>231.74751615751296</v>
      </c>
      <c r="F15" s="54">
        <v>179.081887108</v>
      </c>
      <c r="G15" s="55">
        <v>-0.41002455292614126</v>
      </c>
      <c r="H15" s="6"/>
    </row>
    <row r="16" spans="1:8" ht="12.75">
      <c r="A16" s="21" t="s">
        <v>838</v>
      </c>
      <c r="B16" s="21"/>
      <c r="C16" s="22">
        <v>331.62647964796474</v>
      </c>
      <c r="D16" s="22">
        <v>622.382773019272</v>
      </c>
      <c r="E16" s="22">
        <v>390.0481865284974</v>
      </c>
      <c r="F16" s="22">
        <v>46.88689000000013</v>
      </c>
      <c r="G16" s="23">
        <v>-0.8586153613252702</v>
      </c>
      <c r="H16" s="6"/>
    </row>
    <row r="17" spans="1:7" ht="9" customHeight="1">
      <c r="A17" s="51"/>
      <c r="B17" s="51"/>
      <c r="C17" s="51"/>
      <c r="D17" s="51"/>
      <c r="E17" s="51"/>
      <c r="F17" s="51"/>
      <c r="G17" s="51"/>
    </row>
    <row r="18" spans="1:8" s="5" customFormat="1" ht="12.75">
      <c r="A18" s="15" t="s">
        <v>819</v>
      </c>
      <c r="B18" s="15"/>
      <c r="C18" s="16">
        <v>31782.995764576455</v>
      </c>
      <c r="D18" s="16">
        <v>33196.88957173447</v>
      </c>
      <c r="E18" s="16">
        <v>33186.280947150255</v>
      </c>
      <c r="F18" s="16">
        <v>33535.71794</v>
      </c>
      <c r="G18" s="17">
        <v>0.05514653774006528</v>
      </c>
      <c r="H18" s="24"/>
    </row>
    <row r="19" spans="1:8" ht="12.75">
      <c r="A19" s="50"/>
      <c r="B19" s="50" t="s">
        <v>820</v>
      </c>
      <c r="C19" s="51">
        <v>15681.236688668867</v>
      </c>
      <c r="D19" s="51">
        <v>16142.520728051391</v>
      </c>
      <c r="E19" s="51">
        <v>16328.324694300516</v>
      </c>
      <c r="F19" s="51">
        <v>15975.10547</v>
      </c>
      <c r="G19" s="52">
        <v>0.018740153418096206</v>
      </c>
      <c r="H19" s="6"/>
    </row>
    <row r="20" spans="1:8" ht="12.75">
      <c r="A20" s="50"/>
      <c r="B20" s="50" t="s">
        <v>821</v>
      </c>
      <c r="C20" s="51">
        <v>16101.759075907588</v>
      </c>
      <c r="D20" s="51">
        <v>17054.36884368308</v>
      </c>
      <c r="E20" s="51">
        <v>16857.95625284974</v>
      </c>
      <c r="F20" s="51">
        <v>17560.61247</v>
      </c>
      <c r="G20" s="52">
        <v>0.0906021129253658</v>
      </c>
      <c r="H20" s="6"/>
    </row>
    <row r="21" spans="1:8" ht="15.75" customHeight="1">
      <c r="A21" s="26" t="s">
        <v>839</v>
      </c>
      <c r="B21" s="26"/>
      <c r="C21" s="27">
        <v>638801.2916040377</v>
      </c>
      <c r="D21" s="27">
        <v>682755.7611260901</v>
      </c>
      <c r="E21" s="27">
        <v>708046.6534798879</v>
      </c>
      <c r="F21" s="27">
        <v>726737.589022673</v>
      </c>
      <c r="G21" s="28">
        <v>0.13765829620949277</v>
      </c>
      <c r="H21" s="6"/>
    </row>
    <row r="22" spans="1:8" ht="12.75">
      <c r="A22" s="57"/>
      <c r="B22" s="57" t="s">
        <v>823</v>
      </c>
      <c r="C22" s="58">
        <v>125177.89848184818</v>
      </c>
      <c r="D22" s="58">
        <v>148650.37832976444</v>
      </c>
      <c r="E22" s="58">
        <v>164334.94996891194</v>
      </c>
      <c r="F22" s="58">
        <v>168903.31679</v>
      </c>
      <c r="G22" s="59">
        <v>0.34930621809801643</v>
      </c>
      <c r="H22" s="6"/>
    </row>
    <row r="23" spans="1:8" ht="12.75">
      <c r="A23" s="50"/>
      <c r="B23" s="50" t="s">
        <v>824</v>
      </c>
      <c r="C23" s="51">
        <v>1436.3181188118813</v>
      </c>
      <c r="D23" s="51">
        <v>1624.738081779818</v>
      </c>
      <c r="E23" s="51">
        <v>1668.0319206034715</v>
      </c>
      <c r="F23" s="51">
        <v>1795.09080514706</v>
      </c>
      <c r="G23" s="52">
        <v>0.2497863681006507</v>
      </c>
      <c r="H23" s="6"/>
    </row>
    <row r="24" spans="1:8" ht="12.75">
      <c r="A24" s="50"/>
      <c r="B24" s="50" t="s">
        <v>825</v>
      </c>
      <c r="C24" s="51">
        <v>5629.675445544553</v>
      </c>
      <c r="D24" s="51">
        <v>8507.94352248394</v>
      </c>
      <c r="E24" s="51">
        <v>9540.585198618312</v>
      </c>
      <c r="F24" s="51">
        <v>9721.13485</v>
      </c>
      <c r="G24" s="52">
        <v>0.7267664795300972</v>
      </c>
      <c r="H24" s="6"/>
    </row>
    <row r="25" spans="1:8" ht="13.5" thickBot="1">
      <c r="A25" s="29" t="s">
        <v>826</v>
      </c>
      <c r="B25" s="29"/>
      <c r="C25" s="30">
        <v>132243.89204620462</v>
      </c>
      <c r="D25" s="30">
        <v>158783.0599340282</v>
      </c>
      <c r="E25" s="30">
        <v>175543.5670881337</v>
      </c>
      <c r="F25" s="30">
        <v>180419.54244514706</v>
      </c>
      <c r="G25" s="31">
        <v>0.36429395455262603</v>
      </c>
      <c r="H25" s="6"/>
    </row>
    <row r="26" spans="1:8" ht="12.75">
      <c r="A26" s="32" t="s">
        <v>827</v>
      </c>
      <c r="B26" s="32"/>
      <c r="C26" s="33">
        <v>39.97909790979098</v>
      </c>
      <c r="D26" s="33">
        <v>24.87423982869379</v>
      </c>
      <c r="E26" s="33">
        <v>0</v>
      </c>
      <c r="F26" s="33">
        <v>0</v>
      </c>
      <c r="G26" s="34">
        <v>-1</v>
      </c>
      <c r="H26" s="6"/>
    </row>
    <row r="27" spans="1:8" s="39" customFormat="1" ht="12.75">
      <c r="A27" s="35" t="s">
        <v>828</v>
      </c>
      <c r="B27" s="35"/>
      <c r="C27" s="36">
        <v>771085.1627481522</v>
      </c>
      <c r="D27" s="36">
        <v>841563.6952999469</v>
      </c>
      <c r="E27" s="36">
        <v>883590.2205680215</v>
      </c>
      <c r="F27" s="36">
        <v>907157.13146782</v>
      </c>
      <c r="G27" s="37">
        <v>0.1764681455349324</v>
      </c>
      <c r="H27" s="38"/>
    </row>
    <row r="28" spans="1:8" s="39" customFormat="1" ht="12.75">
      <c r="A28" s="32" t="s">
        <v>829</v>
      </c>
      <c r="B28" s="32"/>
      <c r="C28" s="33">
        <v>27084.773377337733</v>
      </c>
      <c r="D28" s="33">
        <v>23381.3244111349</v>
      </c>
      <c r="E28" s="33">
        <v>27736.93989637306</v>
      </c>
      <c r="F28" s="33">
        <v>16999.924</v>
      </c>
      <c r="G28" s="34">
        <v>-0.37234387147488157</v>
      </c>
      <c r="H28" s="38"/>
    </row>
    <row r="29" spans="1:8" s="39" customFormat="1" ht="21.75" customHeight="1" thickBot="1">
      <c r="A29" s="40" t="s">
        <v>906</v>
      </c>
      <c r="B29" s="40"/>
      <c r="C29" s="41">
        <v>798169.9361254899</v>
      </c>
      <c r="D29" s="41">
        <v>864945.0197110819</v>
      </c>
      <c r="E29" s="41">
        <v>911327.1604643946</v>
      </c>
      <c r="F29" s="41">
        <v>924157.05546782</v>
      </c>
      <c r="G29" s="42">
        <v>0.15784498217748233</v>
      </c>
      <c r="H29" s="38"/>
    </row>
    <row r="30" ht="12.75">
      <c r="B30" s="6" t="s">
        <v>831</v>
      </c>
    </row>
    <row r="31" ht="15.75">
      <c r="B31" s="44" t="s">
        <v>907</v>
      </c>
    </row>
    <row r="32" ht="15.75">
      <c r="B32" s="44" t="s">
        <v>908</v>
      </c>
    </row>
    <row r="34" spans="1:2" ht="12.75">
      <c r="A34" s="60"/>
      <c r="B34" s="1001" t="s">
        <v>501</v>
      </c>
    </row>
    <row r="35" ht="12.75">
      <c r="B35" s="61"/>
    </row>
  </sheetData>
  <hyperlinks>
    <hyperlink ref="B3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0"/>
  <dimension ref="A2:E19"/>
  <sheetViews>
    <sheetView workbookViewId="0" topLeftCell="A1">
      <selection activeCell="A19" sqref="A19"/>
    </sheetView>
  </sheetViews>
  <sheetFormatPr defaultColWidth="12" defaultRowHeight="12.75"/>
  <cols>
    <col min="1" max="1" width="38.16015625" style="0" customWidth="1"/>
    <col min="2" max="3" width="19.66015625" style="0" customWidth="1"/>
    <col min="4" max="4" width="22.66015625" style="0" customWidth="1"/>
  </cols>
  <sheetData>
    <row r="2" spans="1:4" s="6" customFormat="1" ht="12.75">
      <c r="A2" s="1007" t="s">
        <v>276</v>
      </c>
      <c r="B2" s="1008"/>
      <c r="C2" s="1008"/>
      <c r="D2" s="1008"/>
    </row>
    <row r="3" s="6" customFormat="1" ht="12.75">
      <c r="A3" s="6" t="s">
        <v>261</v>
      </c>
    </row>
    <row r="4" spans="1:4" s="6" customFormat="1" ht="40.5" customHeight="1">
      <c r="A4" s="463"/>
      <c r="B4" s="70" t="s">
        <v>262</v>
      </c>
      <c r="C4" s="70" t="s">
        <v>263</v>
      </c>
      <c r="D4" s="70" t="s">
        <v>264</v>
      </c>
    </row>
    <row r="5" spans="1:5" s="6" customFormat="1" ht="12.75">
      <c r="A5" s="269" t="s">
        <v>265</v>
      </c>
      <c r="B5" s="56">
        <v>1049500.09</v>
      </c>
      <c r="C5" s="56">
        <v>1517988.95</v>
      </c>
      <c r="D5" s="56">
        <v>2567489.04</v>
      </c>
      <c r="E5" s="338"/>
    </row>
    <row r="6" spans="1:4" s="6" customFormat="1" ht="12.75">
      <c r="A6" s="269" t="s">
        <v>925</v>
      </c>
      <c r="B6" s="56">
        <v>2622926.15</v>
      </c>
      <c r="C6" s="299" t="s">
        <v>966</v>
      </c>
      <c r="D6" s="56">
        <v>2622926.15</v>
      </c>
    </row>
    <row r="7" spans="1:4" s="6" customFormat="1" ht="12.75">
      <c r="A7" s="267" t="s">
        <v>266</v>
      </c>
      <c r="B7" s="268">
        <v>3672426.24</v>
      </c>
      <c r="C7" s="268">
        <v>1517988.95</v>
      </c>
      <c r="D7" s="268">
        <v>5190415.19</v>
      </c>
    </row>
    <row r="8" spans="1:4" s="6" customFormat="1" ht="12.75">
      <c r="A8" s="269" t="s">
        <v>267</v>
      </c>
      <c r="B8" s="299" t="s">
        <v>966</v>
      </c>
      <c r="C8" s="299" t="s">
        <v>966</v>
      </c>
      <c r="D8" s="56">
        <v>127897.61</v>
      </c>
    </row>
    <row r="9" spans="1:4" s="6" customFormat="1" ht="12.75">
      <c r="A9" s="269" t="s">
        <v>268</v>
      </c>
      <c r="B9" s="299" t="s">
        <v>966</v>
      </c>
      <c r="C9" s="299" t="s">
        <v>966</v>
      </c>
      <c r="D9" s="56">
        <v>1540078.82</v>
      </c>
    </row>
    <row r="10" spans="1:4" s="6" customFormat="1" ht="12.75">
      <c r="A10" s="267" t="s">
        <v>269</v>
      </c>
      <c r="B10" s="155" t="s">
        <v>966</v>
      </c>
      <c r="C10" s="155" t="s">
        <v>966</v>
      </c>
      <c r="D10" s="268">
        <v>3522438.76</v>
      </c>
    </row>
    <row r="11" spans="1:4" s="6" customFormat="1" ht="17.25" customHeight="1">
      <c r="A11" s="269" t="s">
        <v>270</v>
      </c>
      <c r="B11" s="56">
        <v>597768.39</v>
      </c>
      <c r="C11" s="56">
        <v>870805.83</v>
      </c>
      <c r="D11" s="56">
        <v>1468574.22</v>
      </c>
    </row>
    <row r="12" spans="1:4" s="6" customFormat="1" ht="12.75">
      <c r="A12" s="269" t="s">
        <v>271</v>
      </c>
      <c r="B12" s="299" t="s">
        <v>966</v>
      </c>
      <c r="C12" s="299" t="s">
        <v>966</v>
      </c>
      <c r="D12" s="56">
        <v>852625.72</v>
      </c>
    </row>
    <row r="13" spans="1:4" s="6" customFormat="1" ht="12.75">
      <c r="A13" s="267" t="s">
        <v>272</v>
      </c>
      <c r="B13" s="155" t="s">
        <v>966</v>
      </c>
      <c r="C13" s="155" t="s">
        <v>966</v>
      </c>
      <c r="D13" s="268">
        <v>615948.5</v>
      </c>
    </row>
    <row r="14" spans="1:4" s="6" customFormat="1" ht="6" customHeight="1">
      <c r="A14" s="269"/>
      <c r="B14" s="56"/>
      <c r="C14" s="56"/>
      <c r="D14" s="56"/>
    </row>
    <row r="15" spans="1:4" s="6" customFormat="1" ht="12.75">
      <c r="A15" s="267" t="s">
        <v>273</v>
      </c>
      <c r="B15" s="268">
        <v>4270194.63</v>
      </c>
      <c r="C15" s="268">
        <v>2388794.78</v>
      </c>
      <c r="D15" s="268">
        <v>6658989.41</v>
      </c>
    </row>
    <row r="16" spans="1:4" s="6" customFormat="1" ht="13.5" thickBot="1">
      <c r="A16" s="3" t="s">
        <v>274</v>
      </c>
      <c r="B16" s="166" t="s">
        <v>966</v>
      </c>
      <c r="C16" s="166" t="s">
        <v>966</v>
      </c>
      <c r="D16" s="89">
        <v>4138387.26</v>
      </c>
    </row>
    <row r="17" s="6" customFormat="1" ht="12.75">
      <c r="A17" s="464" t="s">
        <v>275</v>
      </c>
    </row>
    <row r="19" ht="12.75">
      <c r="A19" s="1001" t="s">
        <v>501</v>
      </c>
    </row>
  </sheetData>
  <mergeCells count="1">
    <mergeCell ref="A2:D2"/>
  </mergeCells>
  <hyperlinks>
    <hyperlink ref="A1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1"/>
  <dimension ref="A2:J11"/>
  <sheetViews>
    <sheetView workbookViewId="0" topLeftCell="A1">
      <selection activeCell="A11" sqref="A11"/>
    </sheetView>
  </sheetViews>
  <sheetFormatPr defaultColWidth="12" defaultRowHeight="12.75"/>
  <sheetData>
    <row r="2" s="6" customFormat="1" ht="12.75">
      <c r="A2" s="1" t="s">
        <v>285</v>
      </c>
    </row>
    <row r="3" spans="1:10" s="6" customFormat="1" ht="15.75" customHeight="1">
      <c r="A3" s="469"/>
      <c r="B3" s="1025">
        <v>2003</v>
      </c>
      <c r="C3" s="1025"/>
      <c r="D3" s="1025"/>
      <c r="E3" s="1025">
        <v>2004</v>
      </c>
      <c r="F3" s="1025"/>
      <c r="G3" s="1025"/>
      <c r="H3" s="1025">
        <v>2005</v>
      </c>
      <c r="I3" s="1025"/>
      <c r="J3" s="1025"/>
    </row>
    <row r="4" spans="1:10" s="465" customFormat="1" ht="39.75" customHeight="1" thickBot="1">
      <c r="A4" s="466" t="s">
        <v>277</v>
      </c>
      <c r="B4" s="467" t="s">
        <v>278</v>
      </c>
      <c r="C4" s="468" t="s">
        <v>279</v>
      </c>
      <c r="D4" s="467" t="s">
        <v>280</v>
      </c>
      <c r="E4" s="467" t="s">
        <v>278</v>
      </c>
      <c r="F4" s="468" t="s">
        <v>279</v>
      </c>
      <c r="G4" s="467" t="s">
        <v>280</v>
      </c>
      <c r="H4" s="467" t="s">
        <v>278</v>
      </c>
      <c r="I4" s="468" t="s">
        <v>279</v>
      </c>
      <c r="J4" s="467" t="s">
        <v>280</v>
      </c>
    </row>
    <row r="5" spans="1:10" s="6" customFormat="1" ht="12.75">
      <c r="A5" s="50" t="s">
        <v>281</v>
      </c>
      <c r="B5" s="51">
        <v>8625</v>
      </c>
      <c r="C5" s="51">
        <v>6472</v>
      </c>
      <c r="D5" s="51">
        <v>15097</v>
      </c>
      <c r="E5" s="51">
        <v>8460</v>
      </c>
      <c r="F5" s="51">
        <v>6529</v>
      </c>
      <c r="G5" s="51">
        <v>14989</v>
      </c>
      <c r="H5" s="51">
        <v>7985</v>
      </c>
      <c r="I5" s="51">
        <v>6519</v>
      </c>
      <c r="J5" s="51">
        <v>14504</v>
      </c>
    </row>
    <row r="6" spans="1:10" s="6" customFormat="1" ht="12.75">
      <c r="A6" s="50" t="s">
        <v>282</v>
      </c>
      <c r="B6" s="51">
        <v>6588</v>
      </c>
      <c r="C6" s="51">
        <v>1304</v>
      </c>
      <c r="D6" s="51">
        <v>7892</v>
      </c>
      <c r="E6" s="51">
        <v>6337</v>
      </c>
      <c r="F6" s="51">
        <v>1218</v>
      </c>
      <c r="G6" s="51">
        <v>7555</v>
      </c>
      <c r="H6" s="51">
        <v>5516</v>
      </c>
      <c r="I6" s="51">
        <v>1029</v>
      </c>
      <c r="J6" s="51">
        <v>6545</v>
      </c>
    </row>
    <row r="7" spans="1:10" s="6" customFormat="1" ht="12.75">
      <c r="A7" s="50" t="s">
        <v>283</v>
      </c>
      <c r="B7" s="51">
        <v>524</v>
      </c>
      <c r="C7" s="51">
        <v>441</v>
      </c>
      <c r="D7" s="51">
        <v>965</v>
      </c>
      <c r="E7" s="51">
        <v>545</v>
      </c>
      <c r="F7" s="51">
        <v>424</v>
      </c>
      <c r="G7" s="51">
        <v>969</v>
      </c>
      <c r="H7" s="51">
        <v>543</v>
      </c>
      <c r="I7" s="51">
        <v>444</v>
      </c>
      <c r="J7" s="51">
        <v>987</v>
      </c>
    </row>
    <row r="8" spans="1:10" s="6" customFormat="1" ht="13.5" thickBot="1">
      <c r="A8" s="3" t="s">
        <v>99</v>
      </c>
      <c r="B8" s="89">
        <v>15737</v>
      </c>
      <c r="C8" s="89">
        <v>8217</v>
      </c>
      <c r="D8" s="89">
        <v>23954</v>
      </c>
      <c r="E8" s="89">
        <v>15342</v>
      </c>
      <c r="F8" s="89">
        <v>8171</v>
      </c>
      <c r="G8" s="89">
        <v>23513</v>
      </c>
      <c r="H8" s="89">
        <v>14044</v>
      </c>
      <c r="I8" s="89">
        <v>7992</v>
      </c>
      <c r="J8" s="89">
        <v>22036</v>
      </c>
    </row>
    <row r="9" spans="1:10" s="6" customFormat="1" ht="12.75">
      <c r="A9" s="47" t="s">
        <v>284</v>
      </c>
      <c r="D9" s="18"/>
      <c r="G9" s="18"/>
      <c r="J9" s="18"/>
    </row>
    <row r="11" ht="12.75">
      <c r="A11" s="1001" t="s">
        <v>501</v>
      </c>
    </row>
  </sheetData>
  <mergeCells count="3">
    <mergeCell ref="B3:D3"/>
    <mergeCell ref="E3:G3"/>
    <mergeCell ref="H3:J3"/>
  </mergeCells>
  <hyperlinks>
    <hyperlink ref="A1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2"/>
  <dimension ref="A2:F12"/>
  <sheetViews>
    <sheetView workbookViewId="0" topLeftCell="A1">
      <selection activeCell="A12" sqref="A12"/>
    </sheetView>
  </sheetViews>
  <sheetFormatPr defaultColWidth="12" defaultRowHeight="12.75"/>
  <cols>
    <col min="1" max="1" width="35.83203125" style="0" customWidth="1"/>
  </cols>
  <sheetData>
    <row r="2" spans="1:5" ht="12.75">
      <c r="A2" s="1" t="s">
        <v>292</v>
      </c>
      <c r="B2" s="6"/>
      <c r="C2" s="6"/>
      <c r="D2" s="6"/>
      <c r="E2" s="6"/>
    </row>
    <row r="3" spans="1:6" ht="13.5" thickBot="1">
      <c r="A3" s="448"/>
      <c r="B3" s="263">
        <v>2002</v>
      </c>
      <c r="C3" s="263">
        <v>2003</v>
      </c>
      <c r="D3" s="263">
        <v>2004</v>
      </c>
      <c r="E3" s="263">
        <v>2005</v>
      </c>
      <c r="F3" s="39"/>
    </row>
    <row r="4" spans="1:6" ht="12.75">
      <c r="A4" s="50" t="s">
        <v>286</v>
      </c>
      <c r="B4" s="51">
        <v>6739565.04</v>
      </c>
      <c r="C4" s="51">
        <v>7139673.239999999</v>
      </c>
      <c r="D4" s="51">
        <v>7486106.159999999</v>
      </c>
      <c r="E4" s="51">
        <v>7753838.3999999985</v>
      </c>
      <c r="F4" s="39"/>
    </row>
    <row r="5" spans="1:6" ht="12.75">
      <c r="A5" s="50" t="s">
        <v>287</v>
      </c>
      <c r="B5" s="302" t="s">
        <v>966</v>
      </c>
      <c r="C5" s="51">
        <v>3060738.24</v>
      </c>
      <c r="D5" s="51">
        <v>3260843.76</v>
      </c>
      <c r="E5" s="51">
        <v>3485057.4</v>
      </c>
      <c r="F5" s="39"/>
    </row>
    <row r="6" spans="1:6" ht="15" customHeight="1">
      <c r="A6" s="470" t="s">
        <v>288</v>
      </c>
      <c r="B6" s="302" t="s">
        <v>966</v>
      </c>
      <c r="C6" s="51">
        <v>4078935</v>
      </c>
      <c r="D6" s="51">
        <v>4225262.4</v>
      </c>
      <c r="E6" s="51">
        <v>4268781</v>
      </c>
      <c r="F6" s="39"/>
    </row>
    <row r="7" spans="1:6" ht="12.75">
      <c r="A7" s="50" t="s">
        <v>289</v>
      </c>
      <c r="B7" s="51">
        <v>1677562.65</v>
      </c>
      <c r="C7" s="51">
        <v>1875556.95</v>
      </c>
      <c r="D7" s="51">
        <v>2016669.65</v>
      </c>
      <c r="E7" s="51">
        <v>2155906.24</v>
      </c>
      <c r="F7" s="39"/>
    </row>
    <row r="8" spans="1:6" ht="12.75">
      <c r="A8" s="50" t="s">
        <v>290</v>
      </c>
      <c r="B8" s="51">
        <v>290812.86</v>
      </c>
      <c r="C8" s="51">
        <v>292038.12</v>
      </c>
      <c r="D8" s="51">
        <v>324180.46</v>
      </c>
      <c r="E8" s="51">
        <v>333722.13</v>
      </c>
      <c r="F8" s="39"/>
    </row>
    <row r="9" spans="1:5" ht="13.5" thickBot="1">
      <c r="A9" s="3" t="s">
        <v>99</v>
      </c>
      <c r="B9" s="89">
        <v>8707940.549999999</v>
      </c>
      <c r="C9" s="89">
        <v>9307268.309999999</v>
      </c>
      <c r="D9" s="89">
        <v>9826956.27</v>
      </c>
      <c r="E9" s="89">
        <v>10243466.77</v>
      </c>
    </row>
    <row r="10" spans="1:5" ht="12.75">
      <c r="A10" s="6" t="s">
        <v>291</v>
      </c>
      <c r="B10" s="6"/>
      <c r="C10" s="338"/>
      <c r="D10" s="338"/>
      <c r="E10" s="338"/>
    </row>
    <row r="12" ht="12.75">
      <c r="A12" s="1001" t="s">
        <v>501</v>
      </c>
    </row>
  </sheetData>
  <hyperlinks>
    <hyperlink ref="A12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53"/>
  <dimension ref="A2:F10"/>
  <sheetViews>
    <sheetView workbookViewId="0" topLeftCell="A1">
      <selection activeCell="A10" sqref="A10"/>
    </sheetView>
  </sheetViews>
  <sheetFormatPr defaultColWidth="12" defaultRowHeight="12.75"/>
  <cols>
    <col min="1" max="1" width="27.33203125" style="0" customWidth="1"/>
  </cols>
  <sheetData>
    <row r="2" spans="1:5" ht="12.75">
      <c r="A2" s="1" t="s">
        <v>294</v>
      </c>
      <c r="B2" s="6"/>
      <c r="C2" s="6"/>
      <c r="D2" s="6"/>
      <c r="E2" s="6"/>
    </row>
    <row r="3" spans="1:6" ht="13.5" thickBot="1">
      <c r="A3" s="3"/>
      <c r="B3" s="263">
        <v>2002</v>
      </c>
      <c r="C3" s="263">
        <v>2003</v>
      </c>
      <c r="D3" s="263">
        <v>2004</v>
      </c>
      <c r="E3" s="263">
        <v>2005</v>
      </c>
      <c r="F3" s="39"/>
    </row>
    <row r="4" spans="1:6" ht="12.75">
      <c r="A4" s="50" t="s">
        <v>286</v>
      </c>
      <c r="B4" s="51">
        <v>408344.16</v>
      </c>
      <c r="C4" s="51">
        <v>433440.48</v>
      </c>
      <c r="D4" s="51">
        <v>462491.4</v>
      </c>
      <c r="E4" s="51">
        <v>498288.6</v>
      </c>
      <c r="F4" s="39"/>
    </row>
    <row r="5" spans="1:6" ht="12.75">
      <c r="A5" s="50" t="s">
        <v>289</v>
      </c>
      <c r="B5" s="51">
        <v>125407.47</v>
      </c>
      <c r="C5" s="51">
        <v>132773.95</v>
      </c>
      <c r="D5" s="51">
        <v>150079.79</v>
      </c>
      <c r="E5" s="51">
        <v>160001.19</v>
      </c>
      <c r="F5" s="39"/>
    </row>
    <row r="6" spans="1:6" ht="12.75">
      <c r="A6" s="50" t="s">
        <v>290</v>
      </c>
      <c r="B6" s="51">
        <v>36464.12</v>
      </c>
      <c r="C6" s="51">
        <v>32520.97</v>
      </c>
      <c r="D6" s="51">
        <v>50522.79</v>
      </c>
      <c r="E6" s="51">
        <v>39533.6</v>
      </c>
      <c r="F6" s="39"/>
    </row>
    <row r="7" spans="1:5" ht="13.5" thickBot="1">
      <c r="A7" s="3" t="s">
        <v>99</v>
      </c>
      <c r="B7" s="89">
        <v>570215.75</v>
      </c>
      <c r="C7" s="89">
        <v>598735.4</v>
      </c>
      <c r="D7" s="89">
        <v>663093.98</v>
      </c>
      <c r="E7" s="89">
        <v>697823.39</v>
      </c>
    </row>
    <row r="8" spans="1:5" ht="12.75">
      <c r="A8" s="6" t="s">
        <v>293</v>
      </c>
      <c r="B8" s="6"/>
      <c r="C8" s="338"/>
      <c r="D8" s="338"/>
      <c r="E8" s="338"/>
    </row>
    <row r="10" ht="12.75">
      <c r="A10" s="1001" t="s">
        <v>501</v>
      </c>
    </row>
  </sheetData>
  <hyperlinks>
    <hyperlink ref="A10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54"/>
  <dimension ref="A2:E9"/>
  <sheetViews>
    <sheetView workbookViewId="0" topLeftCell="A1">
      <selection activeCell="A9" sqref="A9"/>
    </sheetView>
  </sheetViews>
  <sheetFormatPr defaultColWidth="12" defaultRowHeight="12.75"/>
  <cols>
    <col min="1" max="1" width="30.66015625" style="0" customWidth="1"/>
  </cols>
  <sheetData>
    <row r="2" spans="1:2" ht="15">
      <c r="A2" s="1" t="s">
        <v>298</v>
      </c>
      <c r="B2" s="471"/>
    </row>
    <row r="3" spans="1:5" ht="13.5" thickBot="1">
      <c r="A3" s="3" t="s">
        <v>295</v>
      </c>
      <c r="B3" s="263">
        <v>2002</v>
      </c>
      <c r="C3" s="263">
        <v>2003</v>
      </c>
      <c r="D3" s="263">
        <v>2004</v>
      </c>
      <c r="E3" s="263">
        <v>2005</v>
      </c>
    </row>
    <row r="4" spans="1:5" ht="12.75">
      <c r="A4" s="50" t="s">
        <v>296</v>
      </c>
      <c r="B4" s="51">
        <v>225433.92</v>
      </c>
      <c r="C4" s="51">
        <v>241647.84</v>
      </c>
      <c r="D4" s="51">
        <v>270167.4</v>
      </c>
      <c r="E4" s="51">
        <v>286704</v>
      </c>
    </row>
    <row r="5" spans="1:5" ht="12.75">
      <c r="A5" s="50" t="s">
        <v>297</v>
      </c>
      <c r="B5" s="51">
        <v>182910.24</v>
      </c>
      <c r="C5" s="51">
        <v>191792.64</v>
      </c>
      <c r="D5" s="51">
        <v>192324</v>
      </c>
      <c r="E5" s="51">
        <v>211584.6</v>
      </c>
    </row>
    <row r="6" spans="1:5" ht="13.5" thickBot="1">
      <c r="A6" s="3" t="s">
        <v>99</v>
      </c>
      <c r="B6" s="89">
        <v>408344.16</v>
      </c>
      <c r="C6" s="89">
        <v>433440.48</v>
      </c>
      <c r="D6" s="89">
        <v>462491.4</v>
      </c>
      <c r="E6" s="89">
        <v>498288.6</v>
      </c>
    </row>
    <row r="7" spans="1:5" ht="12.75">
      <c r="A7" s="6" t="s">
        <v>293</v>
      </c>
      <c r="C7" s="472"/>
      <c r="D7" s="472"/>
      <c r="E7" s="472"/>
    </row>
    <row r="9" ht="12.75">
      <c r="A9" s="1001" t="s">
        <v>501</v>
      </c>
    </row>
  </sheetData>
  <hyperlinks>
    <hyperlink ref="A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55"/>
  <dimension ref="A2:F10"/>
  <sheetViews>
    <sheetView workbookViewId="0" topLeftCell="A1">
      <selection activeCell="A10" sqref="A10"/>
    </sheetView>
  </sheetViews>
  <sheetFormatPr defaultColWidth="12" defaultRowHeight="12.75"/>
  <cols>
    <col min="1" max="1" width="30.83203125" style="0" customWidth="1"/>
  </cols>
  <sheetData>
    <row r="2" spans="1:5" ht="12.75">
      <c r="A2" s="1" t="s">
        <v>300</v>
      </c>
      <c r="B2" s="6"/>
      <c r="C2" s="6"/>
      <c r="D2" s="6"/>
      <c r="E2" s="6"/>
    </row>
    <row r="3" spans="1:6" ht="13.5" thickBot="1">
      <c r="A3" s="3"/>
      <c r="B3" s="263">
        <v>2002</v>
      </c>
      <c r="C3" s="263">
        <v>2003</v>
      </c>
      <c r="D3" s="263">
        <v>2004</v>
      </c>
      <c r="E3" s="263">
        <v>2005</v>
      </c>
      <c r="F3" s="39"/>
    </row>
    <row r="4" spans="1:6" ht="12.75">
      <c r="A4" s="50" t="s">
        <v>286</v>
      </c>
      <c r="B4" s="51">
        <v>3696434.64</v>
      </c>
      <c r="C4" s="51">
        <v>3782685.6</v>
      </c>
      <c r="D4" s="51">
        <v>3826656.48</v>
      </c>
      <c r="E4" s="51">
        <v>3578200.56</v>
      </c>
      <c r="F4" s="39"/>
    </row>
    <row r="5" spans="1:6" ht="12.75">
      <c r="A5" s="50" t="s">
        <v>289</v>
      </c>
      <c r="B5" s="51">
        <v>1132664.94</v>
      </c>
      <c r="C5" s="51">
        <v>1211119.42</v>
      </c>
      <c r="D5" s="51">
        <v>1269307.41</v>
      </c>
      <c r="E5" s="51">
        <v>1300041.6</v>
      </c>
      <c r="F5" s="39"/>
    </row>
    <row r="6" spans="1:6" ht="12.75">
      <c r="A6" s="50" t="s">
        <v>290</v>
      </c>
      <c r="B6" s="51">
        <v>146988.27</v>
      </c>
      <c r="C6" s="51">
        <v>177305.63</v>
      </c>
      <c r="D6" s="51">
        <v>170819.19</v>
      </c>
      <c r="E6" s="51">
        <v>155573.15</v>
      </c>
      <c r="F6" s="39"/>
    </row>
    <row r="7" spans="1:5" ht="13.5" thickBot="1">
      <c r="A7" s="3" t="s">
        <v>99</v>
      </c>
      <c r="B7" s="89">
        <v>4976087.85</v>
      </c>
      <c r="C7" s="89">
        <v>5171110.65</v>
      </c>
      <c r="D7" s="89">
        <v>5266783.08</v>
      </c>
      <c r="E7" s="89">
        <v>5033815.31</v>
      </c>
    </row>
    <row r="8" spans="1:5" ht="12.75">
      <c r="A8" s="6" t="s">
        <v>299</v>
      </c>
      <c r="B8" s="6"/>
      <c r="C8" s="338"/>
      <c r="D8" s="338"/>
      <c r="E8" s="338"/>
    </row>
    <row r="10" ht="12.75">
      <c r="A10" s="1001" t="s">
        <v>501</v>
      </c>
    </row>
  </sheetData>
  <hyperlinks>
    <hyperlink ref="A10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56"/>
  <dimension ref="A2:E9"/>
  <sheetViews>
    <sheetView workbookViewId="0" topLeftCell="A1">
      <selection activeCell="A9" sqref="A9"/>
    </sheetView>
  </sheetViews>
  <sheetFormatPr defaultColWidth="12" defaultRowHeight="12.75"/>
  <cols>
    <col min="1" max="1" width="32.16015625" style="0" customWidth="1"/>
  </cols>
  <sheetData>
    <row r="2" spans="1:5" ht="12.75">
      <c r="A2" s="1" t="s">
        <v>301</v>
      </c>
      <c r="B2" s="6"/>
      <c r="C2" s="338"/>
      <c r="D2" s="338"/>
      <c r="E2" s="338"/>
    </row>
    <row r="3" spans="1:5" ht="13.5" thickBot="1">
      <c r="A3" s="3" t="s">
        <v>295</v>
      </c>
      <c r="B3" s="263">
        <v>2002</v>
      </c>
      <c r="C3" s="263">
        <v>2003</v>
      </c>
      <c r="D3" s="263">
        <v>2004</v>
      </c>
      <c r="E3" s="263">
        <v>2005</v>
      </c>
    </row>
    <row r="4" spans="1:5" ht="12.75">
      <c r="A4" s="50" t="s">
        <v>296</v>
      </c>
      <c r="B4" s="51">
        <v>3100701.12</v>
      </c>
      <c r="C4" s="51">
        <v>3193862.4</v>
      </c>
      <c r="D4" s="51">
        <v>3244037.04</v>
      </c>
      <c r="E4" s="51">
        <v>3022326.72</v>
      </c>
    </row>
    <row r="5" spans="1:5" ht="12.75">
      <c r="A5" s="50" t="s">
        <v>297</v>
      </c>
      <c r="B5" s="51">
        <v>595733.52</v>
      </c>
      <c r="C5" s="51">
        <v>588823.2</v>
      </c>
      <c r="D5" s="51">
        <v>582619.44</v>
      </c>
      <c r="E5" s="51">
        <v>555873.84</v>
      </c>
    </row>
    <row r="6" spans="1:5" ht="13.5" thickBot="1">
      <c r="A6" s="3" t="s">
        <v>99</v>
      </c>
      <c r="B6" s="89">
        <v>3696434.64</v>
      </c>
      <c r="C6" s="89">
        <v>3782685.6</v>
      </c>
      <c r="D6" s="89">
        <v>3826656.48</v>
      </c>
      <c r="E6" s="89">
        <v>3578200.56</v>
      </c>
    </row>
    <row r="7" spans="1:2" ht="15">
      <c r="A7" s="6" t="s">
        <v>299</v>
      </c>
      <c r="B7" s="471"/>
    </row>
    <row r="9" ht="12.75">
      <c r="A9" s="1001" t="s">
        <v>501</v>
      </c>
    </row>
  </sheetData>
  <hyperlinks>
    <hyperlink ref="A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57"/>
  <dimension ref="A2:G11"/>
  <sheetViews>
    <sheetView workbookViewId="0" topLeftCell="A1">
      <selection activeCell="A11" sqref="A11"/>
    </sheetView>
  </sheetViews>
  <sheetFormatPr defaultColWidth="12" defaultRowHeight="12.75"/>
  <cols>
    <col min="1" max="1" width="13.16015625" style="0" customWidth="1"/>
    <col min="3" max="3" width="16.5" style="0" customWidth="1"/>
    <col min="5" max="5" width="18.83203125" style="0" customWidth="1"/>
    <col min="6" max="6" width="21.33203125" style="0" customWidth="1"/>
  </cols>
  <sheetData>
    <row r="2" spans="1:4" s="6" customFormat="1" ht="12.75">
      <c r="A2" s="1" t="s">
        <v>308</v>
      </c>
      <c r="B2" s="2"/>
      <c r="C2" s="2"/>
      <c r="D2" s="2"/>
    </row>
    <row r="3" spans="1:7" s="6" customFormat="1" ht="12.75">
      <c r="A3" s="341"/>
      <c r="B3" s="1025" t="s">
        <v>302</v>
      </c>
      <c r="C3" s="1025"/>
      <c r="D3" s="1025"/>
      <c r="E3" s="341"/>
      <c r="F3" s="341"/>
      <c r="G3" s="341"/>
    </row>
    <row r="4" spans="1:7" s="6" customFormat="1" ht="13.5" thickBot="1">
      <c r="A4" s="342"/>
      <c r="B4" s="473" t="s">
        <v>303</v>
      </c>
      <c r="C4" s="473" t="s">
        <v>304</v>
      </c>
      <c r="D4" s="116" t="s">
        <v>99</v>
      </c>
      <c r="E4" s="116" t="s">
        <v>305</v>
      </c>
      <c r="F4" s="116" t="s">
        <v>306</v>
      </c>
      <c r="G4" s="116" t="s">
        <v>99</v>
      </c>
    </row>
    <row r="5" spans="1:7" s="6" customFormat="1" ht="11.25" customHeight="1">
      <c r="A5" s="474" t="s">
        <v>281</v>
      </c>
      <c r="B5" s="56">
        <v>3485057.4</v>
      </c>
      <c r="C5" s="56">
        <v>4268781</v>
      </c>
      <c r="D5" s="56">
        <v>7753838.3999999985</v>
      </c>
      <c r="E5" s="56">
        <v>2155906.24</v>
      </c>
      <c r="F5" s="56">
        <v>333722.13</v>
      </c>
      <c r="G5" s="56">
        <v>10243466.77</v>
      </c>
    </row>
    <row r="6" spans="1:7" s="6" customFormat="1" ht="12.75">
      <c r="A6" s="474" t="s">
        <v>283</v>
      </c>
      <c r="B6" s="56">
        <v>211584.6</v>
      </c>
      <c r="C6" s="56">
        <v>286704</v>
      </c>
      <c r="D6" s="56">
        <v>498288.6</v>
      </c>
      <c r="E6" s="56">
        <v>160001.19</v>
      </c>
      <c r="F6" s="56">
        <v>39533.6</v>
      </c>
      <c r="G6" s="56">
        <v>697823.39</v>
      </c>
    </row>
    <row r="7" spans="1:7" s="6" customFormat="1" ht="12.75">
      <c r="A7" s="474" t="s">
        <v>282</v>
      </c>
      <c r="B7" s="56">
        <v>555873.84</v>
      </c>
      <c r="C7" s="56">
        <v>3022326.72</v>
      </c>
      <c r="D7" s="56">
        <v>3578200.56</v>
      </c>
      <c r="E7" s="56">
        <v>1300041.6</v>
      </c>
      <c r="F7" s="56">
        <v>155573.15</v>
      </c>
      <c r="G7" s="56">
        <v>5033815.31</v>
      </c>
    </row>
    <row r="8" spans="1:7" s="6" customFormat="1" ht="13.5" thickBot="1">
      <c r="A8" s="3" t="s">
        <v>99</v>
      </c>
      <c r="B8" s="476">
        <v>4252515.84</v>
      </c>
      <c r="C8" s="89">
        <v>7577811.719999999</v>
      </c>
      <c r="D8" s="89">
        <v>11830327.559999999</v>
      </c>
      <c r="E8" s="89">
        <v>3615949.03</v>
      </c>
      <c r="F8" s="89">
        <v>528828.88</v>
      </c>
      <c r="G8" s="89">
        <v>15975105.47</v>
      </c>
    </row>
    <row r="9" spans="1:7" s="6" customFormat="1" ht="12.75">
      <c r="A9" s="6" t="s">
        <v>307</v>
      </c>
      <c r="B9" s="338"/>
      <c r="C9" s="338"/>
      <c r="D9" s="338"/>
      <c r="E9" s="338"/>
      <c r="F9" s="338"/>
      <c r="G9" s="338"/>
    </row>
    <row r="11" ht="12.75">
      <c r="A11" s="1001" t="s">
        <v>501</v>
      </c>
    </row>
  </sheetData>
  <mergeCells count="1">
    <mergeCell ref="B3:D3"/>
  </mergeCells>
  <hyperlinks>
    <hyperlink ref="A1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58"/>
  <dimension ref="A2:E13"/>
  <sheetViews>
    <sheetView workbookViewId="0" topLeftCell="A1">
      <selection activeCell="A13" sqref="A13"/>
    </sheetView>
  </sheetViews>
  <sheetFormatPr defaultColWidth="12" defaultRowHeight="12.75"/>
  <cols>
    <col min="1" max="1" width="61.16015625" style="0" customWidth="1"/>
  </cols>
  <sheetData>
    <row r="2" ht="12.75">
      <c r="A2" s="1" t="s">
        <v>316</v>
      </c>
    </row>
    <row r="3" spans="1:5" ht="12.75">
      <c r="A3" s="480"/>
      <c r="B3" s="482" t="s">
        <v>309</v>
      </c>
      <c r="C3" s="482"/>
      <c r="D3" s="482"/>
      <c r="E3" s="482"/>
    </row>
    <row r="4" spans="1:5" ht="13.5" thickBot="1">
      <c r="A4" s="481"/>
      <c r="B4" s="29">
        <v>2002</v>
      </c>
      <c r="C4" s="29">
        <v>2003</v>
      </c>
      <c r="D4" s="29">
        <v>2004</v>
      </c>
      <c r="E4" s="29">
        <v>2005</v>
      </c>
    </row>
    <row r="5" spans="1:5" ht="12.75">
      <c r="A5" t="s">
        <v>310</v>
      </c>
      <c r="B5" s="19">
        <v>97576.66</v>
      </c>
      <c r="C5" s="19">
        <v>106191.87</v>
      </c>
      <c r="D5" s="19">
        <v>114080.84</v>
      </c>
      <c r="E5" s="19">
        <v>123145.95</v>
      </c>
    </row>
    <row r="6" spans="1:5" ht="12.75">
      <c r="A6" s="483" t="s">
        <v>311</v>
      </c>
      <c r="B6" s="478">
        <v>14636.499000000002</v>
      </c>
      <c r="C6" s="478">
        <v>15928.780499999999</v>
      </c>
      <c r="D6" s="478">
        <v>16267.927784</v>
      </c>
      <c r="E6" s="478">
        <v>17560.61247</v>
      </c>
    </row>
    <row r="7" spans="1:5" ht="12.75">
      <c r="A7" t="s">
        <v>312</v>
      </c>
      <c r="B7" s="19">
        <v>10713.917268000001</v>
      </c>
      <c r="C7" s="19">
        <v>11623.23113085</v>
      </c>
      <c r="D7" s="19">
        <v>11963.4340923536</v>
      </c>
      <c r="E7" s="19">
        <v>12914.074410438001</v>
      </c>
    </row>
    <row r="8" spans="1:5" ht="12.75">
      <c r="A8" t="s">
        <v>313</v>
      </c>
      <c r="B8" s="19">
        <v>3922.5817320000006</v>
      </c>
      <c r="C8" s="19">
        <v>4305.54936915</v>
      </c>
      <c r="D8" s="19">
        <v>4304.4936916464</v>
      </c>
      <c r="E8" s="19">
        <v>4646.538059562</v>
      </c>
    </row>
    <row r="9" ht="8.25" customHeight="1"/>
    <row r="10" spans="1:5" ht="30" customHeight="1" thickBot="1">
      <c r="A10" s="479" t="s">
        <v>314</v>
      </c>
      <c r="B10" s="68">
        <v>194664</v>
      </c>
      <c r="C10" s="68">
        <v>201699</v>
      </c>
      <c r="D10" s="68">
        <v>206619</v>
      </c>
      <c r="E10" s="68">
        <v>214359</v>
      </c>
    </row>
    <row r="11" ht="12.75">
      <c r="A11" t="s">
        <v>315</v>
      </c>
    </row>
    <row r="13" ht="12.75">
      <c r="A13" s="1001" t="s">
        <v>501</v>
      </c>
    </row>
  </sheetData>
  <hyperlinks>
    <hyperlink ref="A1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59"/>
  <dimension ref="A2:D18"/>
  <sheetViews>
    <sheetView workbookViewId="0" topLeftCell="A1">
      <selection activeCell="A18" sqref="A18"/>
    </sheetView>
  </sheetViews>
  <sheetFormatPr defaultColWidth="12" defaultRowHeight="12.75"/>
  <cols>
    <col min="1" max="1" width="52.83203125" style="0" customWidth="1"/>
  </cols>
  <sheetData>
    <row r="2" spans="1:4" ht="12.75">
      <c r="A2" s="320" t="s">
        <v>329</v>
      </c>
      <c r="B2" s="484"/>
      <c r="C2" s="18"/>
      <c r="D2" s="18"/>
    </row>
    <row r="3" spans="1:4" ht="12.75">
      <c r="A3" s="1006" t="s">
        <v>317</v>
      </c>
      <c r="B3" s="1006"/>
      <c r="C3" s="1006"/>
      <c r="D3" s="1006"/>
    </row>
    <row r="4" spans="1:4" ht="13.5" thickBot="1">
      <c r="A4" s="448"/>
      <c r="B4" s="121">
        <v>2003</v>
      </c>
      <c r="C4" s="121">
        <v>2004</v>
      </c>
      <c r="D4" s="121">
        <v>2005</v>
      </c>
    </row>
    <row r="5" spans="1:4" ht="12.75">
      <c r="A5" s="485" t="s">
        <v>318</v>
      </c>
      <c r="B5" s="486">
        <v>145614</v>
      </c>
      <c r="C5" s="486">
        <v>168657</v>
      </c>
      <c r="D5" s="486">
        <v>193503</v>
      </c>
    </row>
    <row r="6" spans="1:4" ht="12.75">
      <c r="A6" s="50" t="s">
        <v>319</v>
      </c>
      <c r="B6" s="56">
        <v>49418</v>
      </c>
      <c r="C6" s="56">
        <v>50890</v>
      </c>
      <c r="D6" s="56">
        <v>50074</v>
      </c>
    </row>
    <row r="7" spans="1:4" ht="12.75">
      <c r="A7" s="50" t="s">
        <v>320</v>
      </c>
      <c r="B7" s="54">
        <v>96196</v>
      </c>
      <c r="C7" s="54">
        <v>117767</v>
      </c>
      <c r="D7" s="54">
        <v>143429</v>
      </c>
    </row>
    <row r="8" spans="1:4" ht="12.75">
      <c r="A8" s="267" t="s">
        <v>321</v>
      </c>
      <c r="B8" s="268">
        <v>20330</v>
      </c>
      <c r="C8" s="268">
        <v>20477</v>
      </c>
      <c r="D8" s="268">
        <v>20944</v>
      </c>
    </row>
    <row r="9" spans="1:4" ht="12.75">
      <c r="A9" s="50" t="s">
        <v>322</v>
      </c>
      <c r="B9" s="56">
        <v>7000</v>
      </c>
      <c r="C9" s="56">
        <v>7382</v>
      </c>
      <c r="D9" s="56">
        <v>7382</v>
      </c>
    </row>
    <row r="10" spans="1:4" ht="12.75">
      <c r="A10" s="50" t="s">
        <v>323</v>
      </c>
      <c r="B10" s="56">
        <v>5314</v>
      </c>
      <c r="C10" s="56">
        <v>5079</v>
      </c>
      <c r="D10" s="56">
        <v>5546</v>
      </c>
    </row>
    <row r="11" spans="1:4" ht="12.75">
      <c r="A11" s="53" t="s">
        <v>324</v>
      </c>
      <c r="B11" s="54">
        <v>8016</v>
      </c>
      <c r="C11" s="54">
        <v>8016</v>
      </c>
      <c r="D11" s="54">
        <v>8016</v>
      </c>
    </row>
    <row r="12" spans="1:4" ht="12.75">
      <c r="A12" s="487" t="s">
        <v>325</v>
      </c>
      <c r="B12" s="488">
        <v>2145</v>
      </c>
      <c r="C12" s="488">
        <v>2942</v>
      </c>
      <c r="D12" s="488">
        <v>2715</v>
      </c>
    </row>
    <row r="13" spans="1:4" ht="13.5" thickBot="1">
      <c r="A13" s="3" t="s">
        <v>326</v>
      </c>
      <c r="B13" s="89">
        <v>168089</v>
      </c>
      <c r="C13" s="89">
        <v>192076</v>
      </c>
      <c r="D13" s="89">
        <v>217162</v>
      </c>
    </row>
    <row r="14" spans="1:4" ht="12.75">
      <c r="A14" s="6" t="s">
        <v>330</v>
      </c>
      <c r="B14" s="45"/>
      <c r="C14" s="18"/>
      <c r="D14" s="18"/>
    </row>
    <row r="15" spans="1:4" ht="12.75">
      <c r="A15" s="148" t="s">
        <v>327</v>
      </c>
      <c r="B15" s="45"/>
      <c r="C15" s="18"/>
      <c r="D15" s="18"/>
    </row>
    <row r="16" spans="1:4" ht="12.75">
      <c r="A16" s="148" t="s">
        <v>328</v>
      </c>
      <c r="B16" s="45"/>
      <c r="C16" s="18"/>
      <c r="D16" s="18"/>
    </row>
    <row r="17" spans="1:4" ht="12.75">
      <c r="A17" s="148"/>
      <c r="B17" s="45"/>
      <c r="C17" s="18"/>
      <c r="D17" s="18"/>
    </row>
    <row r="18" ht="12.75">
      <c r="A18" s="1001" t="s">
        <v>501</v>
      </c>
    </row>
  </sheetData>
  <mergeCells count="1">
    <mergeCell ref="A3:D3"/>
  </mergeCells>
  <hyperlinks>
    <hyperlink ref="A18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25"/>
  <sheetViews>
    <sheetView workbookViewId="0" topLeftCell="A1">
      <selection activeCell="A1" sqref="A1"/>
    </sheetView>
  </sheetViews>
  <sheetFormatPr defaultColWidth="12" defaultRowHeight="12.75"/>
  <cols>
    <col min="1" max="1" width="3.5" style="6" customWidth="1"/>
    <col min="2" max="2" width="35.16015625" style="6" customWidth="1"/>
    <col min="3" max="3" width="10.83203125" style="0" customWidth="1"/>
    <col min="4" max="4" width="12.66015625" style="6" customWidth="1"/>
    <col min="5" max="5" width="12.5" style="6" customWidth="1"/>
    <col min="6" max="6" width="12.5" style="0" customWidth="1"/>
    <col min="7" max="7" width="12" style="6" customWidth="1"/>
    <col min="8" max="8" width="25.83203125" style="6" customWidth="1"/>
    <col min="9" max="16384" width="12" style="6" customWidth="1"/>
  </cols>
  <sheetData>
    <row r="1" ht="12.75">
      <c r="B1" s="61"/>
    </row>
    <row r="2" ht="12.75">
      <c r="A2" s="1" t="s">
        <v>845</v>
      </c>
    </row>
    <row r="3" spans="1:8" ht="12.75">
      <c r="A3" s="9"/>
      <c r="B3" s="10" t="s">
        <v>846</v>
      </c>
      <c r="H3"/>
    </row>
    <row r="4" spans="1:7" ht="29.25" customHeight="1">
      <c r="A4" s="70"/>
      <c r="B4" s="70" t="s">
        <v>805</v>
      </c>
      <c r="C4" s="71">
        <v>2002</v>
      </c>
      <c r="D4" s="71">
        <v>2003</v>
      </c>
      <c r="E4" s="71">
        <v>2004</v>
      </c>
      <c r="F4" s="71">
        <v>2005</v>
      </c>
      <c r="G4" s="14"/>
    </row>
    <row r="5" spans="1:9" ht="12.75">
      <c r="A5" s="32" t="s">
        <v>807</v>
      </c>
      <c r="B5" s="32"/>
      <c r="C5" s="72">
        <v>0.1</v>
      </c>
      <c r="D5" s="72">
        <v>0.1</v>
      </c>
      <c r="E5" s="72">
        <v>0.1</v>
      </c>
      <c r="F5" s="72">
        <v>0.1</v>
      </c>
      <c r="G5" s="18"/>
      <c r="H5" s="19"/>
      <c r="I5" s="19"/>
    </row>
    <row r="6" spans="1:7" ht="12.75">
      <c r="A6" s="15" t="s">
        <v>810</v>
      </c>
      <c r="B6" s="15"/>
      <c r="C6" s="73">
        <v>75.42129377401976</v>
      </c>
      <c r="D6" s="73">
        <v>74.59838228780517</v>
      </c>
      <c r="E6" s="73">
        <v>73.71202013322213</v>
      </c>
      <c r="F6" s="73">
        <v>74.55380331396024</v>
      </c>
      <c r="G6" s="6"/>
    </row>
    <row r="7" spans="1:7" ht="12.75">
      <c r="A7" s="50"/>
      <c r="B7" s="50" t="s">
        <v>837</v>
      </c>
      <c r="C7" s="81">
        <v>73.09404967656361</v>
      </c>
      <c r="D7" s="81">
        <v>72.307045845294</v>
      </c>
      <c r="E7" s="81">
        <v>71.39392795816944</v>
      </c>
      <c r="F7" s="81">
        <v>72.25427679731126</v>
      </c>
      <c r="G7" s="6"/>
    </row>
    <row r="8" spans="1:7" ht="12.75">
      <c r="A8" s="50"/>
      <c r="B8" s="50" t="s">
        <v>812</v>
      </c>
      <c r="C8" s="81">
        <v>1.1871301335221407</v>
      </c>
      <c r="D8" s="81">
        <v>1.1689454347718469</v>
      </c>
      <c r="E8" s="81">
        <v>1.19811841137768</v>
      </c>
      <c r="F8" s="81">
        <v>1.1837419371783313</v>
      </c>
      <c r="G8" s="6"/>
    </row>
    <row r="9" spans="1:7" ht="12.75">
      <c r="A9" s="50"/>
      <c r="B9" s="50" t="s">
        <v>813</v>
      </c>
      <c r="C9" s="81">
        <v>1.1401139639339963</v>
      </c>
      <c r="D9" s="81">
        <v>1.1223910077393275</v>
      </c>
      <c r="E9" s="81">
        <v>1.119973763675001</v>
      </c>
      <c r="F9" s="81">
        <v>1.1157845794706545</v>
      </c>
      <c r="G9" s="6"/>
    </row>
    <row r="10" spans="1:7" ht="12.75">
      <c r="A10" s="74" t="s">
        <v>838</v>
      </c>
      <c r="B10" s="74"/>
      <c r="C10" s="75">
        <v>0.041548355135719604</v>
      </c>
      <c r="D10" s="76">
        <v>0.07195633928583886</v>
      </c>
      <c r="E10" s="75">
        <v>0.042800017759784134</v>
      </c>
      <c r="F10" s="75">
        <v>0.005073476388303436</v>
      </c>
      <c r="G10" s="6"/>
    </row>
    <row r="11" spans="1:6" ht="5.25" customHeight="1">
      <c r="A11" s="51"/>
      <c r="B11" s="51"/>
      <c r="C11" s="81"/>
      <c r="D11" s="81"/>
      <c r="E11" s="81"/>
      <c r="F11" s="81"/>
    </row>
    <row r="12" spans="1:7" s="5" customFormat="1" ht="12.75">
      <c r="A12" s="15" t="s">
        <v>819</v>
      </c>
      <c r="B12" s="15"/>
      <c r="C12" s="73">
        <v>3.9819835759360753</v>
      </c>
      <c r="D12" s="73">
        <v>3.838034651361222</v>
      </c>
      <c r="E12" s="73">
        <v>3.641533182248093</v>
      </c>
      <c r="F12" s="73">
        <v>3.6287899055235577</v>
      </c>
      <c r="G12" s="24"/>
    </row>
    <row r="13" spans="1:7" ht="12.75">
      <c r="A13" s="50"/>
      <c r="B13" s="50" t="s">
        <v>820</v>
      </c>
      <c r="C13" s="81">
        <v>1.9646488772540585</v>
      </c>
      <c r="D13" s="81">
        <v>1.8663059917315306</v>
      </c>
      <c r="E13" s="81">
        <v>1.7917083351252168</v>
      </c>
      <c r="F13" s="81">
        <v>1.728613699963931</v>
      </c>
      <c r="G13" s="6"/>
    </row>
    <row r="14" spans="1:7" ht="12.75">
      <c r="A14" s="50"/>
      <c r="B14" s="50" t="s">
        <v>821</v>
      </c>
      <c r="C14" s="81">
        <v>2.0173346986820166</v>
      </c>
      <c r="D14" s="81">
        <v>1.9717286596296912</v>
      </c>
      <c r="E14" s="81">
        <v>1.8498248471228762</v>
      </c>
      <c r="F14" s="81">
        <v>1.900176205559627</v>
      </c>
      <c r="G14" s="6"/>
    </row>
    <row r="15" spans="1:7" s="39" customFormat="1" ht="12.75">
      <c r="A15" s="32" t="s">
        <v>829</v>
      </c>
      <c r="B15" s="32"/>
      <c r="C15" s="77">
        <v>3.393359252393518</v>
      </c>
      <c r="D15" s="77">
        <v>2.703215103654216</v>
      </c>
      <c r="E15" s="77">
        <v>3.0435765660971685</v>
      </c>
      <c r="F15" s="77">
        <v>1.8395059475463746</v>
      </c>
      <c r="G15" s="38"/>
    </row>
    <row r="16" spans="1:7" ht="15" customHeight="1">
      <c r="A16" s="26" t="s">
        <v>822</v>
      </c>
      <c r="B16" s="26"/>
      <c r="C16" s="78">
        <v>82.93818495748506</v>
      </c>
      <c r="D16" s="78">
        <v>81.31158838210644</v>
      </c>
      <c r="E16" s="78">
        <v>80.53992989932718</v>
      </c>
      <c r="F16" s="78">
        <v>80.12717264341848</v>
      </c>
      <c r="G16" s="6"/>
    </row>
    <row r="17" spans="1:7" ht="12.75">
      <c r="A17" s="57"/>
      <c r="B17" s="57" t="s">
        <v>823</v>
      </c>
      <c r="C17" s="82">
        <v>15.683113684974408</v>
      </c>
      <c r="D17" s="82">
        <v>17.186107202446028</v>
      </c>
      <c r="E17" s="82">
        <v>18.03248680585466</v>
      </c>
      <c r="F17" s="82">
        <v>18.276473223969383</v>
      </c>
      <c r="G17" s="6"/>
    </row>
    <row r="18" spans="1:7" ht="12.75">
      <c r="A18" s="50"/>
      <c r="B18" s="50" t="s">
        <v>824</v>
      </c>
      <c r="C18" s="83">
        <v>0.1799514180882479</v>
      </c>
      <c r="D18" s="83">
        <v>0.1878429316030434</v>
      </c>
      <c r="E18" s="83">
        <v>0.18303327201983913</v>
      </c>
      <c r="F18" s="83">
        <v>0.1942408808682808</v>
      </c>
      <c r="G18" s="6"/>
    </row>
    <row r="19" spans="1:7" ht="12.75">
      <c r="A19" s="50"/>
      <c r="B19" s="50" t="s">
        <v>825</v>
      </c>
      <c r="C19" s="84">
        <v>0.7053229131721451</v>
      </c>
      <c r="D19" s="84">
        <v>0.9836398069932645</v>
      </c>
      <c r="E19" s="84">
        <v>1.0468891538091118</v>
      </c>
      <c r="F19" s="84">
        <v>1.0518920774866605</v>
      </c>
      <c r="G19" s="6"/>
    </row>
    <row r="20" spans="1:7" ht="13.5" customHeight="1" thickBot="1">
      <c r="A20" s="29" t="s">
        <v>826</v>
      </c>
      <c r="B20" s="29"/>
      <c r="C20" s="79">
        <v>16.568388016234803</v>
      </c>
      <c r="D20" s="79">
        <v>18.357589941042335</v>
      </c>
      <c r="E20" s="79">
        <v>19.26240923168361</v>
      </c>
      <c r="F20" s="79">
        <v>19.522606182324324</v>
      </c>
      <c r="G20" s="6"/>
    </row>
    <row r="21" spans="1:7" s="39" customFormat="1" ht="21.75" customHeight="1" thickBot="1">
      <c r="A21" s="40" t="s">
        <v>847</v>
      </c>
      <c r="B21" s="40"/>
      <c r="C21" s="80">
        <v>99.50657297371987</v>
      </c>
      <c r="D21" s="80">
        <v>99.66917832314877</v>
      </c>
      <c r="E21" s="80">
        <v>99.80233913101078</v>
      </c>
      <c r="F21" s="80">
        <v>99.6497788257428</v>
      </c>
      <c r="G21" s="38"/>
    </row>
    <row r="22" ht="12.75">
      <c r="A22" s="6" t="s">
        <v>831</v>
      </c>
    </row>
    <row r="23" ht="12.75">
      <c r="A23" s="60" t="s">
        <v>848</v>
      </c>
    </row>
    <row r="25" ht="12.75">
      <c r="B25" s="1001" t="s">
        <v>501</v>
      </c>
    </row>
  </sheetData>
  <hyperlinks>
    <hyperlink ref="B2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0"/>
  <dimension ref="A2:F15"/>
  <sheetViews>
    <sheetView workbookViewId="0" topLeftCell="A1">
      <selection activeCell="A15" sqref="A15"/>
    </sheetView>
  </sheetViews>
  <sheetFormatPr defaultColWidth="12" defaultRowHeight="12.75"/>
  <cols>
    <col min="1" max="1" width="45.83203125" style="0" customWidth="1"/>
  </cols>
  <sheetData>
    <row r="2" spans="1:5" ht="12.75">
      <c r="A2" s="320" t="s">
        <v>338</v>
      </c>
      <c r="B2" s="438"/>
      <c r="C2" s="6"/>
      <c r="D2" s="6"/>
      <c r="E2" s="6"/>
    </row>
    <row r="3" spans="1:5" ht="13.5" thickBot="1">
      <c r="A3" s="3"/>
      <c r="B3" s="263">
        <v>2003</v>
      </c>
      <c r="C3" s="263">
        <v>2004</v>
      </c>
      <c r="D3" s="263">
        <v>2005</v>
      </c>
      <c r="E3" s="6"/>
    </row>
    <row r="4" spans="1:5" ht="12.75">
      <c r="A4" s="489" t="s">
        <v>331</v>
      </c>
      <c r="B4" s="33">
        <v>7946419.249999999</v>
      </c>
      <c r="C4" s="490">
        <v>9206664.716666667</v>
      </c>
      <c r="D4" s="490">
        <v>9721134.85</v>
      </c>
      <c r="E4" s="6"/>
    </row>
    <row r="5" spans="1:5" ht="12.75">
      <c r="A5" s="100" t="s">
        <v>332</v>
      </c>
      <c r="B5" s="493">
        <v>3647298.7249999996</v>
      </c>
      <c r="C5" s="493">
        <v>4397287.766666667</v>
      </c>
      <c r="D5" s="493">
        <v>4571297.85</v>
      </c>
      <c r="E5" s="6"/>
    </row>
    <row r="6" spans="1:5" ht="12.75">
      <c r="A6" s="103" t="s">
        <v>333</v>
      </c>
      <c r="B6" s="494">
        <v>4299120.524999999</v>
      </c>
      <c r="C6" s="494">
        <v>4809376.95</v>
      </c>
      <c r="D6" s="494">
        <v>5149837</v>
      </c>
      <c r="E6" s="6"/>
    </row>
    <row r="7" spans="1:5" ht="12.75">
      <c r="A7" s="267" t="s">
        <v>321</v>
      </c>
      <c r="B7" s="97">
        <v>1693502.665668</v>
      </c>
      <c r="C7" s="97">
        <v>1748364.823092</v>
      </c>
      <c r="D7" s="97">
        <v>1794932.447108</v>
      </c>
      <c r="E7" s="38"/>
    </row>
    <row r="8" spans="1:5" ht="12.75">
      <c r="A8" s="100" t="s">
        <v>334</v>
      </c>
      <c r="B8" s="493">
        <v>233900.19566800003</v>
      </c>
      <c r="C8" s="493">
        <v>223636.35309199998</v>
      </c>
      <c r="D8" s="493">
        <v>179081.887108</v>
      </c>
      <c r="E8" s="38"/>
    </row>
    <row r="9" spans="1:6" ht="12.75">
      <c r="A9" s="100" t="s">
        <v>335</v>
      </c>
      <c r="B9" s="493">
        <v>645133.41</v>
      </c>
      <c r="C9" s="493">
        <v>647123.31</v>
      </c>
      <c r="D9" s="493">
        <v>689991.56</v>
      </c>
      <c r="E9" s="254"/>
      <c r="F9" s="491"/>
    </row>
    <row r="10" spans="1:6" ht="12.75">
      <c r="A10" s="103" t="s">
        <v>336</v>
      </c>
      <c r="B10" s="493">
        <v>814469.06</v>
      </c>
      <c r="C10" s="493">
        <v>877605.16</v>
      </c>
      <c r="D10" s="493">
        <v>925859</v>
      </c>
      <c r="E10" s="6"/>
      <c r="F10" s="492"/>
    </row>
    <row r="11" spans="1:5" ht="12.75">
      <c r="A11" s="267" t="s">
        <v>325</v>
      </c>
      <c r="B11" s="97">
        <v>333980.81</v>
      </c>
      <c r="C11" s="97">
        <v>297716.81</v>
      </c>
      <c r="D11" s="97">
        <v>293651.36</v>
      </c>
      <c r="E11" s="110"/>
    </row>
    <row r="12" spans="1:5" ht="13.5" thickBot="1">
      <c r="A12" s="3" t="s">
        <v>326</v>
      </c>
      <c r="B12" s="89">
        <v>9973902.725668</v>
      </c>
      <c r="C12" s="89">
        <v>11252746.349758668</v>
      </c>
      <c r="D12" s="89">
        <v>11809718.657108</v>
      </c>
      <c r="E12" s="110"/>
    </row>
    <row r="13" spans="1:5" ht="12.75">
      <c r="A13" s="65" t="s">
        <v>337</v>
      </c>
      <c r="B13" s="65"/>
      <c r="C13" s="6"/>
      <c r="D13" s="6"/>
      <c r="E13" s="38"/>
    </row>
    <row r="15" ht="12.75">
      <c r="A15" s="1001" t="s">
        <v>501</v>
      </c>
    </row>
  </sheetData>
  <hyperlinks>
    <hyperlink ref="A1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1"/>
  <dimension ref="A2:E15"/>
  <sheetViews>
    <sheetView workbookViewId="0" topLeftCell="A1">
      <selection activeCell="A15" sqref="A15"/>
    </sheetView>
  </sheetViews>
  <sheetFormatPr defaultColWidth="12" defaultRowHeight="12.75"/>
  <cols>
    <col min="1" max="1" width="42" style="0" customWidth="1"/>
    <col min="4" max="4" width="17.16015625" style="0" customWidth="1"/>
  </cols>
  <sheetData>
    <row r="2" spans="1:4" s="6" customFormat="1" ht="12.75">
      <c r="A2" s="1026" t="s">
        <v>348</v>
      </c>
      <c r="B2" s="1027"/>
      <c r="C2" s="1027"/>
      <c r="D2" s="1027"/>
    </row>
    <row r="3" s="6" customFormat="1" ht="12.75"/>
    <row r="4" spans="1:5" s="6" customFormat="1" ht="13.5" thickBot="1">
      <c r="A4" s="477"/>
      <c r="B4" s="263">
        <v>2002</v>
      </c>
      <c r="C4" s="263">
        <v>2003</v>
      </c>
      <c r="D4" s="263">
        <v>2004</v>
      </c>
      <c r="E4" s="263">
        <v>2005</v>
      </c>
    </row>
    <row r="5" spans="1:5" s="6" customFormat="1" ht="12.75">
      <c r="A5" s="269" t="s">
        <v>339</v>
      </c>
      <c r="B5" s="56">
        <v>50587</v>
      </c>
      <c r="C5" s="56">
        <v>53463.3</v>
      </c>
      <c r="D5" s="56">
        <v>50550.9</v>
      </c>
      <c r="E5" s="56">
        <v>46533.36</v>
      </c>
    </row>
    <row r="6" spans="1:5" s="6" customFormat="1" ht="12.75">
      <c r="A6" s="269" t="s">
        <v>340</v>
      </c>
      <c r="B6" s="56">
        <v>3416</v>
      </c>
      <c r="C6" s="56">
        <v>5254.2</v>
      </c>
      <c r="D6" s="56">
        <v>5472.8</v>
      </c>
      <c r="E6" s="56">
        <v>6236.75</v>
      </c>
    </row>
    <row r="7" spans="1:5" s="6" customFormat="1" ht="12.75">
      <c r="A7" s="269" t="s">
        <v>341</v>
      </c>
      <c r="B7" s="56">
        <v>26121</v>
      </c>
      <c r="C7" s="56">
        <v>46287.3</v>
      </c>
      <c r="D7" s="56">
        <v>65166.3</v>
      </c>
      <c r="E7" s="56">
        <v>61092.63</v>
      </c>
    </row>
    <row r="8" spans="1:5" s="6" customFormat="1" ht="12.75">
      <c r="A8" s="269" t="s">
        <v>342</v>
      </c>
      <c r="B8" s="56">
        <v>12305</v>
      </c>
      <c r="C8" s="56">
        <v>11520.4</v>
      </c>
      <c r="D8" s="56">
        <v>12376.1</v>
      </c>
      <c r="E8" s="56">
        <v>16473.83</v>
      </c>
    </row>
    <row r="9" spans="1:5" s="6" customFormat="1" ht="12.75">
      <c r="A9" s="269" t="s">
        <v>343</v>
      </c>
      <c r="B9" s="299">
        <v>1512</v>
      </c>
      <c r="C9" s="56">
        <v>1160.2</v>
      </c>
      <c r="D9" s="56">
        <v>2221.2</v>
      </c>
      <c r="E9" s="56">
        <v>13693.61</v>
      </c>
    </row>
    <row r="10" spans="1:5" s="6" customFormat="1" ht="13.5" thickBot="1">
      <c r="A10" s="334" t="s">
        <v>344</v>
      </c>
      <c r="B10" s="450">
        <v>93941</v>
      </c>
      <c r="C10" s="450">
        <v>117685.4</v>
      </c>
      <c r="D10" s="450">
        <v>135787.3</v>
      </c>
      <c r="E10" s="450">
        <v>144030.18</v>
      </c>
    </row>
    <row r="11" spans="1:5" s="6" customFormat="1" ht="12.75">
      <c r="A11" s="269" t="s">
        <v>345</v>
      </c>
      <c r="B11" s="56">
        <v>1512</v>
      </c>
      <c r="C11" s="56">
        <v>2109.3</v>
      </c>
      <c r="D11" s="56">
        <v>4600.6</v>
      </c>
      <c r="E11" s="56">
        <v>3432.88</v>
      </c>
    </row>
    <row r="12" spans="1:5" s="6" customFormat="1" ht="13.5" thickBot="1">
      <c r="A12" s="3" t="s">
        <v>346</v>
      </c>
      <c r="B12" s="89">
        <v>4315434</v>
      </c>
      <c r="C12" s="89">
        <v>4917117.9</v>
      </c>
      <c r="D12" s="89">
        <v>5154567.3</v>
      </c>
      <c r="E12" s="89">
        <v>5079917</v>
      </c>
    </row>
    <row r="13" s="6" customFormat="1" ht="12.75">
      <c r="A13" s="6" t="s">
        <v>347</v>
      </c>
    </row>
    <row r="15" ht="12.75">
      <c r="A15" s="1001" t="s">
        <v>501</v>
      </c>
    </row>
  </sheetData>
  <mergeCells count="1">
    <mergeCell ref="A2:D2"/>
  </mergeCells>
  <hyperlinks>
    <hyperlink ref="A1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2"/>
  <dimension ref="A2:F15"/>
  <sheetViews>
    <sheetView workbookViewId="0" topLeftCell="A1">
      <selection activeCell="A15" sqref="A15"/>
    </sheetView>
  </sheetViews>
  <sheetFormatPr defaultColWidth="12" defaultRowHeight="12.75"/>
  <cols>
    <col min="1" max="1" width="39.5" style="0" customWidth="1"/>
  </cols>
  <sheetData>
    <row r="2" spans="1:4" s="6" customFormat="1" ht="12.75">
      <c r="A2" s="1026" t="s">
        <v>352</v>
      </c>
      <c r="B2" s="1027"/>
      <c r="C2" s="1027"/>
      <c r="D2" s="1027"/>
    </row>
    <row r="3" spans="1:6" s="6" customFormat="1" ht="27.75" customHeight="1" thickBot="1">
      <c r="A3" s="477"/>
      <c r="B3" s="263">
        <v>2002</v>
      </c>
      <c r="C3" s="263">
        <v>2003</v>
      </c>
      <c r="D3" s="263">
        <v>2004</v>
      </c>
      <c r="E3" s="263">
        <v>2005</v>
      </c>
      <c r="F3" s="439" t="s">
        <v>349</v>
      </c>
    </row>
    <row r="4" spans="1:6" s="6" customFormat="1" ht="12.75">
      <c r="A4" s="269" t="s">
        <v>339</v>
      </c>
      <c r="B4" s="56">
        <v>276</v>
      </c>
      <c r="C4" s="56">
        <v>291.3</v>
      </c>
      <c r="D4" s="56">
        <v>272.7</v>
      </c>
      <c r="E4" s="56">
        <v>243.8</v>
      </c>
      <c r="F4" s="326">
        <v>-0.11666666666666663</v>
      </c>
    </row>
    <row r="5" spans="1:6" s="6" customFormat="1" ht="12.75">
      <c r="A5" s="269" t="s">
        <v>340</v>
      </c>
      <c r="B5" s="56">
        <v>19</v>
      </c>
      <c r="C5" s="56">
        <v>28.6</v>
      </c>
      <c r="D5" s="56">
        <v>29.5</v>
      </c>
      <c r="E5" s="56">
        <v>32.7</v>
      </c>
      <c r="F5" s="326">
        <v>0.7210526315789475</v>
      </c>
    </row>
    <row r="6" spans="1:6" s="6" customFormat="1" ht="12.75">
      <c r="A6" s="269" t="s">
        <v>341</v>
      </c>
      <c r="B6" s="56">
        <v>143</v>
      </c>
      <c r="C6" s="56">
        <v>252.2</v>
      </c>
      <c r="D6" s="56">
        <v>351.6</v>
      </c>
      <c r="E6" s="56">
        <v>320.1</v>
      </c>
      <c r="F6" s="326">
        <v>1.2384615384615387</v>
      </c>
    </row>
    <row r="7" spans="1:6" s="6" customFormat="1" ht="12.75">
      <c r="A7" s="269" t="s">
        <v>342</v>
      </c>
      <c r="B7" s="56">
        <v>67</v>
      </c>
      <c r="C7" s="56">
        <v>62.8</v>
      </c>
      <c r="D7" s="56">
        <v>66.8</v>
      </c>
      <c r="E7" s="56">
        <v>86.3</v>
      </c>
      <c r="F7" s="326">
        <v>0.2880597014925373</v>
      </c>
    </row>
    <row r="8" spans="1:6" s="6" customFormat="1" ht="12.75">
      <c r="A8" s="269" t="s">
        <v>343</v>
      </c>
      <c r="B8" s="299" t="s">
        <v>966</v>
      </c>
      <c r="C8" s="56">
        <v>6.3</v>
      </c>
      <c r="D8" s="56">
        <v>12</v>
      </c>
      <c r="E8" s="56">
        <v>71.7</v>
      </c>
      <c r="F8" s="496" t="s">
        <v>966</v>
      </c>
    </row>
    <row r="9" spans="1:6" s="6" customFormat="1" ht="13.5" thickBot="1">
      <c r="A9" s="334" t="s">
        <v>344</v>
      </c>
      <c r="B9" s="450">
        <v>513</v>
      </c>
      <c r="C9" s="450">
        <v>641.3</v>
      </c>
      <c r="D9" s="450">
        <v>732.5</v>
      </c>
      <c r="E9" s="450">
        <v>754.6</v>
      </c>
      <c r="F9" s="336">
        <v>0.47095516569200785</v>
      </c>
    </row>
    <row r="10" spans="1:6" s="6" customFormat="1" ht="12.75">
      <c r="A10" s="269" t="s">
        <v>345</v>
      </c>
      <c r="B10" s="56">
        <v>8</v>
      </c>
      <c r="C10" s="56">
        <v>11.49</v>
      </c>
      <c r="D10" s="56">
        <v>24.82</v>
      </c>
      <c r="E10" s="56">
        <v>8</v>
      </c>
      <c r="F10" s="496" t="s">
        <v>966</v>
      </c>
    </row>
    <row r="11" spans="1:6" s="6" customFormat="1" ht="13.5" thickBot="1">
      <c r="A11" s="3" t="s">
        <v>346</v>
      </c>
      <c r="B11" s="89">
        <v>23569</v>
      </c>
      <c r="C11" s="89">
        <v>26794.5</v>
      </c>
      <c r="D11" s="89">
        <v>27807.2</v>
      </c>
      <c r="E11" s="89">
        <v>26614.8</v>
      </c>
      <c r="F11" s="109">
        <v>0.12922907208621492</v>
      </c>
    </row>
    <row r="12" s="6" customFormat="1" ht="12.75">
      <c r="A12" s="6" t="s">
        <v>350</v>
      </c>
    </row>
    <row r="13" s="6" customFormat="1" ht="12.75">
      <c r="A13" s="6" t="s">
        <v>351</v>
      </c>
    </row>
    <row r="15" ht="12.75">
      <c r="A15" s="1001" t="s">
        <v>501</v>
      </c>
    </row>
  </sheetData>
  <mergeCells count="1">
    <mergeCell ref="A2:D2"/>
  </mergeCells>
  <hyperlinks>
    <hyperlink ref="A1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63"/>
  <dimension ref="A2:E14"/>
  <sheetViews>
    <sheetView workbookViewId="0" topLeftCell="A1">
      <selection activeCell="A14" sqref="A14"/>
    </sheetView>
  </sheetViews>
  <sheetFormatPr defaultColWidth="12" defaultRowHeight="12.75"/>
  <cols>
    <col min="1" max="1" width="39.33203125" style="0" customWidth="1"/>
  </cols>
  <sheetData>
    <row r="1" s="6" customFormat="1" ht="12.75"/>
    <row r="2" spans="1:4" s="6" customFormat="1" ht="12.75">
      <c r="A2" s="1004" t="s">
        <v>353</v>
      </c>
      <c r="B2" s="1005"/>
      <c r="C2" s="1005"/>
      <c r="D2" s="1005"/>
    </row>
    <row r="3" spans="1:5" s="6" customFormat="1" ht="13.5" thickBot="1">
      <c r="A3" s="477"/>
      <c r="B3" s="263">
        <v>2002</v>
      </c>
      <c r="C3" s="263">
        <v>2003</v>
      </c>
      <c r="D3" s="263">
        <v>2004</v>
      </c>
      <c r="E3" s="263">
        <v>2005</v>
      </c>
    </row>
    <row r="4" spans="1:5" s="6" customFormat="1" ht="12.75">
      <c r="A4" s="269" t="s">
        <v>339</v>
      </c>
      <c r="B4" s="56">
        <v>91</v>
      </c>
      <c r="C4" s="56">
        <v>95.1</v>
      </c>
      <c r="D4" s="56">
        <v>88.7</v>
      </c>
      <c r="E4" s="56">
        <v>80.68</v>
      </c>
    </row>
    <row r="5" spans="1:5" s="6" customFormat="1" ht="12.75">
      <c r="A5" s="269" t="s">
        <v>340</v>
      </c>
      <c r="B5" s="56">
        <v>6</v>
      </c>
      <c r="C5" s="56">
        <v>9.3</v>
      </c>
      <c r="D5" s="56">
        <v>9.6</v>
      </c>
      <c r="E5" s="56">
        <v>10.81</v>
      </c>
    </row>
    <row r="6" spans="1:5" s="6" customFormat="1" ht="12.75">
      <c r="A6" s="269" t="s">
        <v>341</v>
      </c>
      <c r="B6" s="56">
        <v>47</v>
      </c>
      <c r="C6" s="56">
        <v>82.3</v>
      </c>
      <c r="D6" s="56">
        <v>114.4</v>
      </c>
      <c r="E6" s="56">
        <v>105.92</v>
      </c>
    </row>
    <row r="7" spans="1:5" s="6" customFormat="1" ht="12.75">
      <c r="A7" s="269" t="s">
        <v>342</v>
      </c>
      <c r="B7" s="56">
        <v>22</v>
      </c>
      <c r="C7" s="56">
        <v>20.5</v>
      </c>
      <c r="D7" s="56">
        <v>21.7</v>
      </c>
      <c r="E7" s="56">
        <v>28.56</v>
      </c>
    </row>
    <row r="8" spans="1:5" s="6" customFormat="1" ht="12.75">
      <c r="A8" s="269" t="s">
        <v>343</v>
      </c>
      <c r="B8" s="299" t="s">
        <v>966</v>
      </c>
      <c r="C8" s="56">
        <v>2.1</v>
      </c>
      <c r="D8" s="56">
        <v>3.9</v>
      </c>
      <c r="E8" s="56">
        <v>23.74</v>
      </c>
    </row>
    <row r="9" spans="1:5" s="6" customFormat="1" ht="13.5" thickBot="1">
      <c r="A9" s="334" t="s">
        <v>344</v>
      </c>
      <c r="B9" s="450">
        <v>169</v>
      </c>
      <c r="C9" s="450">
        <v>209.4</v>
      </c>
      <c r="D9" s="450">
        <v>238.3</v>
      </c>
      <c r="E9" s="450">
        <v>249.71</v>
      </c>
    </row>
    <row r="10" spans="1:5" s="6" customFormat="1" ht="12.75">
      <c r="A10" s="269" t="s">
        <v>345</v>
      </c>
      <c r="B10" s="56">
        <v>3</v>
      </c>
      <c r="C10" s="56">
        <v>3.8</v>
      </c>
      <c r="D10" s="56">
        <v>8.1</v>
      </c>
      <c r="E10" s="56">
        <v>2.65</v>
      </c>
    </row>
    <row r="11" spans="1:5" s="6" customFormat="1" ht="13.5" thickBot="1">
      <c r="A11" s="3" t="s">
        <v>346</v>
      </c>
      <c r="B11" s="89">
        <v>7780</v>
      </c>
      <c r="C11" s="89">
        <v>8747.6</v>
      </c>
      <c r="D11" s="89">
        <v>9045.8</v>
      </c>
      <c r="E11" s="89">
        <v>8807.16</v>
      </c>
    </row>
    <row r="12" s="6" customFormat="1" ht="12.75">
      <c r="A12" s="6" t="s">
        <v>347</v>
      </c>
    </row>
    <row r="14" ht="12.75">
      <c r="A14" s="1001" t="s">
        <v>501</v>
      </c>
    </row>
  </sheetData>
  <mergeCells count="1">
    <mergeCell ref="A2:D2"/>
  </mergeCells>
  <hyperlinks>
    <hyperlink ref="A1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64"/>
  <dimension ref="A2:E17"/>
  <sheetViews>
    <sheetView workbookViewId="0" topLeftCell="A1">
      <selection activeCell="A17" sqref="A17"/>
    </sheetView>
  </sheetViews>
  <sheetFormatPr defaultColWidth="12" defaultRowHeight="12.75"/>
  <cols>
    <col min="1" max="1" width="39.83203125" style="0" customWidth="1"/>
  </cols>
  <sheetData>
    <row r="1" s="6" customFormat="1" ht="12.75"/>
    <row r="2" s="6" customFormat="1" ht="12.75">
      <c r="A2" s="1" t="s">
        <v>361</v>
      </c>
    </row>
    <row r="3" spans="1:5" s="6" customFormat="1" ht="12.75">
      <c r="A3" s="341"/>
      <c r="B3" s="1025" t="s">
        <v>875</v>
      </c>
      <c r="C3" s="1025"/>
      <c r="D3" s="1025" t="s">
        <v>876</v>
      </c>
      <c r="E3" s="1025"/>
    </row>
    <row r="4" spans="1:5" s="6" customFormat="1" ht="43.5" thickBot="1">
      <c r="A4" s="342"/>
      <c r="B4" s="116" t="s">
        <v>87</v>
      </c>
      <c r="C4" s="497" t="s">
        <v>354</v>
      </c>
      <c r="D4" s="116" t="s">
        <v>87</v>
      </c>
      <c r="E4" s="497" t="s">
        <v>354</v>
      </c>
    </row>
    <row r="5" spans="1:5" s="6" customFormat="1" ht="12.75">
      <c r="A5" s="269" t="s">
        <v>339</v>
      </c>
      <c r="B5" s="56">
        <v>243.8</v>
      </c>
      <c r="C5" s="326">
        <v>0.16069074611125758</v>
      </c>
      <c r="D5" s="56">
        <v>307.76082856874604</v>
      </c>
      <c r="E5" s="326">
        <v>0.24596469139102115</v>
      </c>
    </row>
    <row r="6" spans="1:5" s="6" customFormat="1" ht="12.75">
      <c r="A6" s="269" t="s">
        <v>340</v>
      </c>
      <c r="B6" s="56">
        <v>32.7</v>
      </c>
      <c r="C6" s="326">
        <v>0.02155286053255998</v>
      </c>
      <c r="D6" s="56">
        <v>40.79610236896405</v>
      </c>
      <c r="E6" s="326">
        <v>0.032604541571466805</v>
      </c>
    </row>
    <row r="7" spans="1:5" s="6" customFormat="1" ht="12.75">
      <c r="A7" s="269" t="s">
        <v>341</v>
      </c>
      <c r="B7" s="56">
        <v>320.1</v>
      </c>
      <c r="C7" s="326">
        <v>0.2109807540205642</v>
      </c>
      <c r="D7" s="56">
        <v>142.98708143425472</v>
      </c>
      <c r="E7" s="326">
        <v>0.11427631489503619</v>
      </c>
    </row>
    <row r="8" spans="1:5" s="6" customFormat="1" ht="12.75">
      <c r="A8" s="269" t="s">
        <v>355</v>
      </c>
      <c r="B8" s="56">
        <v>86.3</v>
      </c>
      <c r="C8" s="326">
        <v>0.05688109675718429</v>
      </c>
      <c r="D8" s="56">
        <v>26.965763164270676</v>
      </c>
      <c r="E8" s="326">
        <v>0.021551233942501687</v>
      </c>
    </row>
    <row r="9" spans="1:5" s="6" customFormat="1" ht="12.75">
      <c r="A9" s="269" t="s">
        <v>356</v>
      </c>
      <c r="B9" s="56">
        <v>71.7</v>
      </c>
      <c r="C9" s="326">
        <v>0.04725810703928289</v>
      </c>
      <c r="D9" s="56">
        <v>30.863428888101804</v>
      </c>
      <c r="E9" s="326">
        <v>0.024666276722201435</v>
      </c>
    </row>
    <row r="10" spans="1:5" s="6" customFormat="1" ht="13.5" thickBot="1">
      <c r="A10" s="334" t="s">
        <v>344</v>
      </c>
      <c r="B10" s="335">
        <v>754.6</v>
      </c>
      <c r="C10" s="336">
        <v>0.49736356446084895</v>
      </c>
      <c r="D10" s="335">
        <v>549.3732044243374</v>
      </c>
      <c r="E10" s="336">
        <v>0.4390630585222273</v>
      </c>
    </row>
    <row r="11" spans="1:5" s="6" customFormat="1" ht="12.75">
      <c r="A11" s="269" t="s">
        <v>357</v>
      </c>
      <c r="B11" s="51">
        <v>8</v>
      </c>
      <c r="C11" s="52">
        <v>0.005272871078302136</v>
      </c>
      <c r="D11" s="56">
        <v>152.49346150932243</v>
      </c>
      <c r="E11" s="326">
        <v>0.12187388295554548</v>
      </c>
    </row>
    <row r="12" spans="1:5" s="6" customFormat="1" ht="12.75">
      <c r="A12" s="112" t="s">
        <v>358</v>
      </c>
      <c r="B12" s="498">
        <v>1517.2</v>
      </c>
      <c r="C12" s="499">
        <v>1</v>
      </c>
      <c r="D12" s="498">
        <v>1251.239870357997</v>
      </c>
      <c r="E12" s="499">
        <v>1</v>
      </c>
    </row>
    <row r="13" spans="1:5" s="6" customFormat="1" ht="13.5" thickBot="1">
      <c r="A13" s="29" t="s">
        <v>359</v>
      </c>
      <c r="B13" s="500">
        <v>26614.8</v>
      </c>
      <c r="C13" s="500"/>
      <c r="D13" s="501">
        <v>25085.95</v>
      </c>
      <c r="E13" s="342"/>
    </row>
    <row r="14" spans="1:5" s="6" customFormat="1" ht="12.75">
      <c r="A14" s="6" t="s">
        <v>347</v>
      </c>
      <c r="E14" s="24"/>
    </row>
    <row r="15" s="6" customFormat="1" ht="12.75">
      <c r="A15" s="6" t="s">
        <v>360</v>
      </c>
    </row>
    <row r="17" ht="12.75">
      <c r="A17" s="1001" t="s">
        <v>501</v>
      </c>
    </row>
  </sheetData>
  <mergeCells count="2">
    <mergeCell ref="B3:C3"/>
    <mergeCell ref="D3:E3"/>
  </mergeCells>
  <hyperlinks>
    <hyperlink ref="A17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65"/>
  <dimension ref="A2:G28"/>
  <sheetViews>
    <sheetView workbookViewId="0" topLeftCell="A1">
      <selection activeCell="A28" sqref="A28"/>
    </sheetView>
  </sheetViews>
  <sheetFormatPr defaultColWidth="12" defaultRowHeight="12.75"/>
  <cols>
    <col min="1" max="1" width="37.16015625" style="0" customWidth="1"/>
    <col min="2" max="2" width="21.16015625" style="0" customWidth="1"/>
    <col min="3" max="3" width="19.5" style="0" customWidth="1"/>
    <col min="4" max="4" width="31" style="0" customWidth="1"/>
  </cols>
  <sheetData>
    <row r="2" spans="1:4" s="6" customFormat="1" ht="12.75">
      <c r="A2" s="1028" t="s">
        <v>386</v>
      </c>
      <c r="B2" s="1029"/>
      <c r="C2" s="1029"/>
      <c r="D2" s="1029"/>
    </row>
    <row r="3" spans="1:4" s="6" customFormat="1" ht="12.75">
      <c r="A3" s="1030" t="s">
        <v>362</v>
      </c>
      <c r="B3" s="1030"/>
      <c r="C3" s="1030"/>
      <c r="D3" s="1030"/>
    </row>
    <row r="4" spans="1:4" ht="25.5">
      <c r="A4" s="113" t="s">
        <v>363</v>
      </c>
      <c r="B4" s="503" t="s">
        <v>364</v>
      </c>
      <c r="C4" s="504" t="s">
        <v>365</v>
      </c>
      <c r="D4" s="505" t="s">
        <v>366</v>
      </c>
    </row>
    <row r="5" spans="1:4" ht="13.5" thickBot="1">
      <c r="A5" s="116"/>
      <c r="B5" s="506" t="s">
        <v>367</v>
      </c>
      <c r="C5" s="507" t="s">
        <v>368</v>
      </c>
      <c r="D5" s="508"/>
    </row>
    <row r="6" spans="1:4" s="6" customFormat="1" ht="12.75">
      <c r="A6" s="50" t="s">
        <v>955</v>
      </c>
      <c r="B6" s="51">
        <v>23619.812905033228</v>
      </c>
      <c r="C6" s="51">
        <v>563.43</v>
      </c>
      <c r="D6" s="426">
        <v>0.023854126290726745</v>
      </c>
    </row>
    <row r="7" spans="1:4" s="6" customFormat="1" ht="12.75">
      <c r="A7" s="50" t="s">
        <v>369</v>
      </c>
      <c r="B7" s="51">
        <v>25003.036029995877</v>
      </c>
      <c r="C7" s="51">
        <v>501.7</v>
      </c>
      <c r="D7" s="426">
        <v>0.020065563213927932</v>
      </c>
    </row>
    <row r="8" spans="1:4" s="6" customFormat="1" ht="12.75">
      <c r="A8" s="50" t="s">
        <v>370</v>
      </c>
      <c r="B8" s="51">
        <v>22323.389989163737</v>
      </c>
      <c r="C8" s="51">
        <v>518.5</v>
      </c>
      <c r="D8" s="426">
        <v>0.023226759029506328</v>
      </c>
    </row>
    <row r="9" spans="1:4" s="6" customFormat="1" ht="12.75">
      <c r="A9" s="50" t="s">
        <v>371</v>
      </c>
      <c r="B9" s="51">
        <v>26150.065001919582</v>
      </c>
      <c r="C9" s="51">
        <v>463.2</v>
      </c>
      <c r="D9" s="426">
        <v>0.017713149086474474</v>
      </c>
    </row>
    <row r="10" spans="1:4" s="6" customFormat="1" ht="12.75">
      <c r="A10" s="50" t="s">
        <v>372</v>
      </c>
      <c r="B10" s="51">
        <v>22750.916421514325</v>
      </c>
      <c r="C10" s="51">
        <v>730.37</v>
      </c>
      <c r="D10" s="426">
        <v>0.032102882647370115</v>
      </c>
    </row>
    <row r="11" spans="1:4" s="6" customFormat="1" ht="12.75">
      <c r="A11" s="50" t="s">
        <v>373</v>
      </c>
      <c r="B11" s="51">
        <v>25557.718132518854</v>
      </c>
      <c r="C11" s="51">
        <v>596.12</v>
      </c>
      <c r="D11" s="426">
        <v>0.02332446100661527</v>
      </c>
    </row>
    <row r="12" spans="1:4" s="6" customFormat="1" ht="12.75">
      <c r="A12" s="50" t="s">
        <v>374</v>
      </c>
      <c r="B12" s="51">
        <v>21437.716218963873</v>
      </c>
      <c r="C12" s="51">
        <v>428.9</v>
      </c>
      <c r="D12" s="426">
        <v>0.020006795295694494</v>
      </c>
    </row>
    <row r="13" spans="1:7" s="6" customFormat="1" ht="12.75">
      <c r="A13" s="50" t="s">
        <v>375</v>
      </c>
      <c r="B13" s="51">
        <v>20952.696265062576</v>
      </c>
      <c r="C13" s="51">
        <v>398.29</v>
      </c>
      <c r="D13" s="426">
        <v>0.019009009387690397</v>
      </c>
      <c r="F13" s="24"/>
      <c r="G13" s="24"/>
    </row>
    <row r="14" spans="1:7" s="6" customFormat="1" ht="12.75">
      <c r="A14" s="50" t="s">
        <v>953</v>
      </c>
      <c r="B14" s="51">
        <v>25324.320108002703</v>
      </c>
      <c r="C14" s="51">
        <v>558.41</v>
      </c>
      <c r="D14" s="426">
        <v>0.022050345186702076</v>
      </c>
      <c r="F14" s="509"/>
      <c r="G14" s="510"/>
    </row>
    <row r="15" spans="1:7" s="6" customFormat="1" ht="12.75">
      <c r="A15" s="50" t="s">
        <v>376</v>
      </c>
      <c r="B15" s="51">
        <v>25844.776242636206</v>
      </c>
      <c r="C15" s="51">
        <v>629.26</v>
      </c>
      <c r="D15" s="426">
        <v>0.024347666781572203</v>
      </c>
      <c r="F15" s="511"/>
      <c r="G15" s="510"/>
    </row>
    <row r="16" spans="1:7" s="6" customFormat="1" ht="12.75">
      <c r="A16" s="50" t="s">
        <v>377</v>
      </c>
      <c r="B16" s="51">
        <v>16649.628847914446</v>
      </c>
      <c r="C16" s="51">
        <v>302.85</v>
      </c>
      <c r="D16" s="426">
        <v>0.01818959466102065</v>
      </c>
      <c r="F16" s="509"/>
      <c r="G16" s="510"/>
    </row>
    <row r="17" spans="1:7" s="6" customFormat="1" ht="12.75">
      <c r="A17" s="50" t="s">
        <v>952</v>
      </c>
      <c r="B17" s="51">
        <v>22866.29449561402</v>
      </c>
      <c r="C17" s="51">
        <v>530.38</v>
      </c>
      <c r="D17" s="426">
        <v>0.023194838153673396</v>
      </c>
      <c r="F17" s="511"/>
      <c r="G17" s="510"/>
    </row>
    <row r="18" spans="1:7" s="6" customFormat="1" ht="12.75">
      <c r="A18" s="50" t="s">
        <v>378</v>
      </c>
      <c r="B18" s="51">
        <v>31528.959174374308</v>
      </c>
      <c r="C18" s="51">
        <v>574.74</v>
      </c>
      <c r="D18" s="426">
        <v>0.018228955698199184</v>
      </c>
      <c r="F18" s="509"/>
      <c r="G18" s="510"/>
    </row>
    <row r="19" spans="1:7" s="6" customFormat="1" ht="12.75">
      <c r="A19" s="50" t="s">
        <v>379</v>
      </c>
      <c r="B19" s="51">
        <v>21859.882554407144</v>
      </c>
      <c r="C19" s="51">
        <v>496.75</v>
      </c>
      <c r="D19" s="426">
        <v>0.022724275794420993</v>
      </c>
      <c r="F19" s="511"/>
      <c r="G19" s="510"/>
    </row>
    <row r="20" spans="1:7" s="6" customFormat="1" ht="12.75">
      <c r="A20" s="267" t="s">
        <v>380</v>
      </c>
      <c r="B20" s="268">
        <v>26614.820661399503</v>
      </c>
      <c r="C20" s="268">
        <v>754.6</v>
      </c>
      <c r="D20" s="512">
        <v>0.028352623885774492</v>
      </c>
      <c r="F20" s="509"/>
      <c r="G20" s="510"/>
    </row>
    <row r="21" spans="1:7" s="6" customFormat="1" ht="12.75">
      <c r="A21" s="50" t="s">
        <v>951</v>
      </c>
      <c r="B21" s="51">
        <v>29508.78504353718</v>
      </c>
      <c r="C21" s="51">
        <v>507.98</v>
      </c>
      <c r="D21" s="426">
        <v>0.017214534561505252</v>
      </c>
      <c r="F21" s="511"/>
      <c r="G21" s="510"/>
    </row>
    <row r="22" spans="1:7" s="6" customFormat="1" ht="12.75">
      <c r="A22" s="50" t="s">
        <v>381</v>
      </c>
      <c r="B22" s="51">
        <v>24888.963063140833</v>
      </c>
      <c r="C22" s="51">
        <v>762.89</v>
      </c>
      <c r="D22" s="426">
        <v>0.03065173900835578</v>
      </c>
      <c r="F22" s="509"/>
      <c r="G22" s="510"/>
    </row>
    <row r="23" spans="1:7" s="6" customFormat="1" ht="12.75">
      <c r="A23" s="50" t="s">
        <v>382</v>
      </c>
      <c r="B23" s="51">
        <v>31010.43379273895</v>
      </c>
      <c r="C23" s="51">
        <v>942.22</v>
      </c>
      <c r="D23" s="426">
        <v>0.030383967096281623</v>
      </c>
      <c r="F23" s="511"/>
      <c r="G23" s="510"/>
    </row>
    <row r="24" spans="1:7" s="6" customFormat="1" ht="12.75">
      <c r="A24" s="112" t="s">
        <v>383</v>
      </c>
      <c r="B24" s="513">
        <v>25085.95</v>
      </c>
      <c r="C24" s="517">
        <v>549.37</v>
      </c>
      <c r="D24" s="515">
        <v>0.021899509486385804</v>
      </c>
      <c r="F24" s="509"/>
      <c r="G24" s="510"/>
    </row>
    <row r="25" spans="1:7" s="6" customFormat="1" ht="13.5" thickBot="1">
      <c r="A25" s="29" t="s">
        <v>384</v>
      </c>
      <c r="B25" s="30">
        <v>106.09452965265218</v>
      </c>
      <c r="C25" s="30">
        <v>137.35733658554346</v>
      </c>
      <c r="D25" s="516"/>
      <c r="F25" s="511"/>
      <c r="G25" s="510"/>
    </row>
    <row r="26" spans="1:7" s="6" customFormat="1" ht="12.75">
      <c r="A26" s="38" t="s">
        <v>385</v>
      </c>
      <c r="B26" s="337"/>
      <c r="C26" s="337"/>
      <c r="D26" s="199"/>
      <c r="F26" s="509"/>
      <c r="G26" s="510"/>
    </row>
    <row r="28" ht="12.75">
      <c r="A28" s="1001" t="s">
        <v>501</v>
      </c>
    </row>
  </sheetData>
  <mergeCells count="2">
    <mergeCell ref="A2:D2"/>
    <mergeCell ref="A3:D3"/>
  </mergeCells>
  <hyperlinks>
    <hyperlink ref="A28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108"/>
  <dimension ref="A1:AI15"/>
  <sheetViews>
    <sheetView workbookViewId="0" topLeftCell="A1">
      <selection activeCell="A15" sqref="A15"/>
    </sheetView>
  </sheetViews>
  <sheetFormatPr defaultColWidth="12" defaultRowHeight="12.75"/>
  <cols>
    <col min="1" max="1" width="30.5" style="551" customWidth="1"/>
    <col min="2" max="3" width="14.83203125" style="551" hidden="1" customWidth="1"/>
    <col min="4" max="4" width="17.66015625" style="551" hidden="1" customWidth="1"/>
    <col min="5" max="5" width="16.5" style="551" hidden="1" customWidth="1"/>
    <col min="6" max="6" width="14.83203125" style="551" hidden="1" customWidth="1"/>
    <col min="7" max="13" width="17.66015625" style="551" hidden="1" customWidth="1"/>
    <col min="14" max="14" width="16.33203125" style="551" hidden="1" customWidth="1"/>
    <col min="15" max="15" width="15.5" style="551" hidden="1" customWidth="1"/>
    <col min="16" max="16" width="16" style="551" hidden="1" customWidth="1"/>
    <col min="17" max="17" width="13.5" style="551" hidden="1" customWidth="1"/>
    <col min="18" max="18" width="15.5" style="551" hidden="1" customWidth="1"/>
    <col min="19" max="22" width="13.16015625" style="551" hidden="1" customWidth="1"/>
    <col min="23" max="25" width="13.16015625" style="551" customWidth="1"/>
    <col min="26" max="26" width="11.33203125" style="551" customWidth="1"/>
    <col min="27" max="27" width="15.5" style="551" customWidth="1"/>
    <col min="28" max="28" width="17.5" style="551" customWidth="1"/>
    <col min="29" max="16384" width="13.33203125" style="551" customWidth="1"/>
  </cols>
  <sheetData>
    <row r="1" spans="1:31" s="524" customFormat="1" ht="27.75" customHeight="1">
      <c r="A1" s="521" t="s">
        <v>399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3"/>
      <c r="AB1" s="523"/>
      <c r="AC1" s="523"/>
      <c r="AD1" s="523"/>
      <c r="AE1" s="523"/>
    </row>
    <row r="2" spans="1:25" s="525" customFormat="1" ht="12.75">
      <c r="A2" s="1031"/>
      <c r="B2" s="1033">
        <v>1997</v>
      </c>
      <c r="C2" s="1034"/>
      <c r="D2" s="1035"/>
      <c r="E2" s="1033">
        <v>1998</v>
      </c>
      <c r="F2" s="1034"/>
      <c r="G2" s="1035"/>
      <c r="H2" s="1033">
        <v>1999</v>
      </c>
      <c r="I2" s="1034"/>
      <c r="J2" s="1035"/>
      <c r="K2" s="1033">
        <v>2000</v>
      </c>
      <c r="L2" s="1034"/>
      <c r="M2" s="1035"/>
      <c r="N2" s="1033">
        <v>2001</v>
      </c>
      <c r="O2" s="1034"/>
      <c r="P2" s="1035"/>
      <c r="Q2" s="1033">
        <v>2002</v>
      </c>
      <c r="R2" s="1034"/>
      <c r="S2" s="1035"/>
      <c r="T2" s="1033">
        <v>2003</v>
      </c>
      <c r="U2" s="1034"/>
      <c r="V2" s="1035"/>
      <c r="W2" s="1033">
        <v>2005</v>
      </c>
      <c r="X2" s="1034"/>
      <c r="Y2" s="1035"/>
    </row>
    <row r="3" spans="1:35" s="525" customFormat="1" ht="13.5" thickBot="1">
      <c r="A3" s="1032"/>
      <c r="B3" s="526" t="s">
        <v>387</v>
      </c>
      <c r="C3" s="526" t="s">
        <v>388</v>
      </c>
      <c r="D3" s="526" t="s">
        <v>280</v>
      </c>
      <c r="E3" s="526" t="s">
        <v>387</v>
      </c>
      <c r="F3" s="526" t="s">
        <v>388</v>
      </c>
      <c r="G3" s="526" t="s">
        <v>280</v>
      </c>
      <c r="H3" s="526" t="s">
        <v>387</v>
      </c>
      <c r="I3" s="526" t="s">
        <v>388</v>
      </c>
      <c r="J3" s="526" t="s">
        <v>280</v>
      </c>
      <c r="K3" s="526" t="s">
        <v>387</v>
      </c>
      <c r="L3" s="526" t="s">
        <v>388</v>
      </c>
      <c r="M3" s="526" t="s">
        <v>280</v>
      </c>
      <c r="N3" s="526" t="s">
        <v>387</v>
      </c>
      <c r="O3" s="526" t="s">
        <v>388</v>
      </c>
      <c r="P3" s="526" t="s">
        <v>280</v>
      </c>
      <c r="Q3" s="526" t="s">
        <v>387</v>
      </c>
      <c r="R3" s="526" t="s">
        <v>388</v>
      </c>
      <c r="S3" s="526" t="s">
        <v>280</v>
      </c>
      <c r="T3" s="526" t="s">
        <v>387</v>
      </c>
      <c r="U3" s="526" t="s">
        <v>388</v>
      </c>
      <c r="V3" s="526" t="s">
        <v>280</v>
      </c>
      <c r="W3" s="526" t="s">
        <v>387</v>
      </c>
      <c r="X3" s="526" t="s">
        <v>388</v>
      </c>
      <c r="Y3" s="526" t="s">
        <v>280</v>
      </c>
      <c r="Z3" s="527"/>
      <c r="AA3" s="527"/>
      <c r="AB3" s="527"/>
      <c r="AC3" s="527"/>
      <c r="AD3" s="527"/>
      <c r="AE3" s="527"/>
      <c r="AF3" s="527"/>
      <c r="AG3" s="527"/>
      <c r="AH3" s="527"/>
      <c r="AI3" s="527"/>
    </row>
    <row r="4" spans="1:25" s="525" customFormat="1" ht="12.75">
      <c r="A4" s="528" t="s">
        <v>389</v>
      </c>
      <c r="B4" s="528"/>
      <c r="C4" s="528"/>
      <c r="D4" s="528"/>
      <c r="E4" s="528"/>
      <c r="F4" s="528"/>
      <c r="G4" s="528"/>
      <c r="H4" s="528"/>
      <c r="I4" s="528"/>
      <c r="J4" s="528"/>
      <c r="K4" s="529">
        <v>28000666.7387881</v>
      </c>
      <c r="L4" s="529">
        <v>67496475.08203815</v>
      </c>
      <c r="M4" s="530">
        <f>SUM(K4:L4)</f>
        <v>95497141.82082625</v>
      </c>
      <c r="N4" s="531">
        <f>N5+N6+N7</f>
        <v>30190682.139999997</v>
      </c>
      <c r="O4" s="531">
        <f>O5+O6+O7</f>
        <v>73895795.79</v>
      </c>
      <c r="P4" s="532">
        <f>SUM(N4:O4)</f>
        <v>104086477.93</v>
      </c>
      <c r="Q4" s="533">
        <f>Q5+Q6+Q7</f>
        <v>33301124.31</v>
      </c>
      <c r="R4" s="533">
        <f>R5+R6+R7</f>
        <v>83155947.9</v>
      </c>
      <c r="S4" s="534">
        <f>Q4+R4</f>
        <v>116457072.21000001</v>
      </c>
      <c r="T4" s="533">
        <v>37543816</v>
      </c>
      <c r="U4" s="533">
        <v>92932541</v>
      </c>
      <c r="V4" s="534">
        <f>T4+U4</f>
        <v>130476357</v>
      </c>
      <c r="W4" s="533">
        <v>41366841</v>
      </c>
      <c r="X4" s="533">
        <v>105046650</v>
      </c>
      <c r="Y4" s="534">
        <f>W4+X4</f>
        <v>146413491</v>
      </c>
    </row>
    <row r="5" spans="1:25" s="525" customFormat="1" ht="12.75">
      <c r="A5" s="535" t="s">
        <v>390</v>
      </c>
      <c r="B5" s="536">
        <v>15885965.7060432</v>
      </c>
      <c r="C5" s="536">
        <v>49819522.59518587</v>
      </c>
      <c r="D5" s="537">
        <f>SUM(B5:C5)</f>
        <v>65705488.30122907</v>
      </c>
      <c r="E5" s="536">
        <v>17523717.192054573</v>
      </c>
      <c r="F5" s="536">
        <v>55843414.77296632</v>
      </c>
      <c r="G5" s="537">
        <f>SUM(E5:F5)</f>
        <v>73367131.9650209</v>
      </c>
      <c r="H5" s="536">
        <v>19587446.903266523</v>
      </c>
      <c r="I5" s="536">
        <v>62194852.37250955</v>
      </c>
      <c r="J5" s="537">
        <f>SUM(H5:I5)</f>
        <v>81782299.27577607</v>
      </c>
      <c r="K5" s="536">
        <v>20763582.01760976</v>
      </c>
      <c r="L5" s="536">
        <v>67496880.74646153</v>
      </c>
      <c r="M5" s="537">
        <f>SUM(K5:L5)</f>
        <v>88260462.76407129</v>
      </c>
      <c r="N5" s="538">
        <v>22404933.24</v>
      </c>
      <c r="O5" s="538">
        <v>73872451.89</v>
      </c>
      <c r="P5" s="539">
        <f>SUM(N5:O5)</f>
        <v>96277385.13</v>
      </c>
      <c r="Q5" s="540">
        <v>24848019.39</v>
      </c>
      <c r="R5" s="540">
        <v>83117798.04</v>
      </c>
      <c r="S5" s="541">
        <f>Q5+R5</f>
        <v>107965817.43</v>
      </c>
      <c r="T5" s="540">
        <v>28049110</v>
      </c>
      <c r="U5" s="540">
        <v>92887375</v>
      </c>
      <c r="V5" s="541">
        <f>T5+U5</f>
        <v>120936485</v>
      </c>
      <c r="W5" s="540">
        <v>31629961</v>
      </c>
      <c r="X5" s="540">
        <v>105046650</v>
      </c>
      <c r="Y5" s="541">
        <f>W5+X5</f>
        <v>136676611</v>
      </c>
    </row>
    <row r="6" spans="1:25" s="525" customFormat="1" ht="12.75">
      <c r="A6" s="535" t="s">
        <v>391</v>
      </c>
      <c r="B6" s="536">
        <v>6263471.148240527</v>
      </c>
      <c r="C6" s="536"/>
      <c r="D6" s="537">
        <f>SUM(B6:C6)</f>
        <v>6263471.148240527</v>
      </c>
      <c r="E6" s="536">
        <v>6550624.244974006</v>
      </c>
      <c r="F6" s="536"/>
      <c r="G6" s="537">
        <f>SUM(E6:F6)</f>
        <v>6550624.244974006</v>
      </c>
      <c r="H6" s="536">
        <v>6972745.133275235</v>
      </c>
      <c r="I6" s="536"/>
      <c r="J6" s="537">
        <f>SUM(H6:I6)</f>
        <v>6972745.133275235</v>
      </c>
      <c r="K6" s="536">
        <v>7237253.009586201</v>
      </c>
      <c r="L6" s="536"/>
      <c r="M6" s="537">
        <f>SUM(K6:L6)</f>
        <v>7237253.009586201</v>
      </c>
      <c r="N6" s="538">
        <v>7766809</v>
      </c>
      <c r="O6" s="538"/>
      <c r="P6" s="539">
        <f>SUM(N6:O6)</f>
        <v>7766809</v>
      </c>
      <c r="Q6" s="540">
        <v>8429175.62</v>
      </c>
      <c r="R6" s="540"/>
      <c r="S6" s="541">
        <f>Q6+R6</f>
        <v>8429175.62</v>
      </c>
      <c r="T6" s="540">
        <v>9468092</v>
      </c>
      <c r="U6" s="540"/>
      <c r="V6" s="541">
        <f>T6+U6</f>
        <v>9468092</v>
      </c>
      <c r="W6" s="540">
        <v>9736880.53</v>
      </c>
      <c r="X6" s="542" t="s">
        <v>966</v>
      </c>
      <c r="Y6" s="541">
        <v>9736880.53</v>
      </c>
    </row>
    <row r="7" spans="1:25" s="525" customFormat="1" ht="12.75" hidden="1">
      <c r="A7" s="535" t="s">
        <v>392</v>
      </c>
      <c r="B7" s="536"/>
      <c r="C7" s="536"/>
      <c r="D7" s="537"/>
      <c r="E7" s="536"/>
      <c r="F7" s="536"/>
      <c r="G7" s="537"/>
      <c r="H7" s="536"/>
      <c r="I7" s="536"/>
      <c r="J7" s="537"/>
      <c r="K7" s="536"/>
      <c r="L7" s="536"/>
      <c r="M7" s="537"/>
      <c r="N7" s="538">
        <v>18939.9</v>
      </c>
      <c r="O7" s="538">
        <v>23343.9</v>
      </c>
      <c r="P7" s="539">
        <f>SUM(N7:O7)</f>
        <v>42283.8</v>
      </c>
      <c r="Q7" s="540">
        <v>23929.3</v>
      </c>
      <c r="R7" s="540">
        <v>38149.86</v>
      </c>
      <c r="S7" s="541">
        <f>Q7+R7</f>
        <v>62079.16</v>
      </c>
      <c r="T7" s="540">
        <v>26614</v>
      </c>
      <c r="U7" s="540">
        <v>45166</v>
      </c>
      <c r="V7" s="541">
        <f>T7+U7</f>
        <v>71780</v>
      </c>
      <c r="W7" s="540"/>
      <c r="X7" s="542" t="s">
        <v>966</v>
      </c>
      <c r="Y7" s="541" t="e">
        <f>W7+X7</f>
        <v>#VALUE!</v>
      </c>
    </row>
    <row r="8" spans="1:25" s="525" customFormat="1" ht="12.75">
      <c r="A8" s="543" t="s">
        <v>393</v>
      </c>
      <c r="B8" s="536"/>
      <c r="C8" s="536"/>
      <c r="D8" s="537"/>
      <c r="E8" s="536"/>
      <c r="F8" s="536"/>
      <c r="G8" s="537"/>
      <c r="H8" s="536"/>
      <c r="I8" s="536"/>
      <c r="J8" s="537"/>
      <c r="K8" s="536"/>
      <c r="L8" s="536"/>
      <c r="M8" s="537"/>
      <c r="N8" s="538"/>
      <c r="O8" s="538"/>
      <c r="P8" s="539">
        <v>1740083.28</v>
      </c>
      <c r="Q8" s="536"/>
      <c r="R8" s="536"/>
      <c r="S8" s="541">
        <v>1363894.68</v>
      </c>
      <c r="T8" s="536"/>
      <c r="U8" s="536"/>
      <c r="V8" s="541">
        <v>1275480</v>
      </c>
      <c r="W8" s="542" t="s">
        <v>966</v>
      </c>
      <c r="X8" s="542" t="s">
        <v>966</v>
      </c>
      <c r="Y8" s="541">
        <v>1084902.82</v>
      </c>
    </row>
    <row r="9" spans="1:25" s="525" customFormat="1" ht="12.75">
      <c r="A9" s="543" t="s">
        <v>394</v>
      </c>
      <c r="B9" s="536"/>
      <c r="C9" s="536"/>
      <c r="D9" s="537"/>
      <c r="E9" s="536"/>
      <c r="F9" s="536"/>
      <c r="G9" s="537"/>
      <c r="H9" s="536"/>
      <c r="I9" s="536"/>
      <c r="J9" s="537"/>
      <c r="K9" s="536"/>
      <c r="L9" s="536"/>
      <c r="M9" s="537"/>
      <c r="N9" s="538"/>
      <c r="O9" s="538"/>
      <c r="P9" s="539">
        <f>P5-P8</f>
        <v>94537301.85</v>
      </c>
      <c r="Q9" s="536"/>
      <c r="R9" s="536"/>
      <c r="S9" s="541">
        <f>S5-S8</f>
        <v>106601922.75</v>
      </c>
      <c r="T9" s="536"/>
      <c r="U9" s="536"/>
      <c r="V9" s="541">
        <f>V5-V8</f>
        <v>119661005</v>
      </c>
      <c r="W9" s="542" t="s">
        <v>966</v>
      </c>
      <c r="X9" s="542" t="s">
        <v>966</v>
      </c>
      <c r="Y9" s="541">
        <f>Y5-Y8</f>
        <v>135591708.18</v>
      </c>
    </row>
    <row r="10" spans="1:25" s="525" customFormat="1" ht="12.75">
      <c r="A10" s="535" t="s">
        <v>395</v>
      </c>
      <c r="B10" s="536">
        <v>14140.998287105209</v>
      </c>
      <c r="C10" s="536">
        <v>28909.186525227637</v>
      </c>
      <c r="D10" s="537">
        <f>SUM(B10:C10)</f>
        <v>43050.184812332845</v>
      </c>
      <c r="E10" s="536">
        <v>13866.057637407219</v>
      </c>
      <c r="F10" s="536">
        <v>29353.289058508883</v>
      </c>
      <c r="G10" s="537">
        <f>SUM(E10:F10)</f>
        <v>43219.3466959161</v>
      </c>
      <c r="H10" s="536">
        <v>13937.945127265079</v>
      </c>
      <c r="I10" s="536">
        <v>29980.95982209935</v>
      </c>
      <c r="J10" s="537">
        <f>SUM(H10:I10)</f>
        <v>43918.90494936443</v>
      </c>
      <c r="K10" s="536">
        <v>14197.980587192356</v>
      </c>
      <c r="L10" s="536">
        <v>31405.21681641975</v>
      </c>
      <c r="M10" s="537">
        <f>SUM(K10:L10)</f>
        <v>45603.19740361211</v>
      </c>
      <c r="N10" s="540">
        <v>2435975</v>
      </c>
      <c r="O10" s="540">
        <v>5409767</v>
      </c>
      <c r="P10" s="541">
        <f>SUM(N10:O10)</f>
        <v>7845742</v>
      </c>
      <c r="Q10" s="540">
        <v>2614702</v>
      </c>
      <c r="R10" s="540">
        <v>5838863</v>
      </c>
      <c r="S10" s="541">
        <f>Q10+R10</f>
        <v>8453565</v>
      </c>
      <c r="T10" s="540">
        <v>2844111</v>
      </c>
      <c r="U10" s="540">
        <v>6175823</v>
      </c>
      <c r="V10" s="541">
        <f>T10+U10</f>
        <v>9019934</v>
      </c>
      <c r="W10" s="540">
        <v>2987999</v>
      </c>
      <c r="X10" s="540">
        <v>6813928</v>
      </c>
      <c r="Y10" s="541">
        <f>W10+X10</f>
        <v>9801927</v>
      </c>
    </row>
    <row r="11" spans="1:25" s="525" customFormat="1" ht="13.5" thickBot="1">
      <c r="A11" s="544" t="s">
        <v>396</v>
      </c>
      <c r="B11" s="545">
        <v>9.413875450744305</v>
      </c>
      <c r="C11" s="545">
        <v>10.357370673554849</v>
      </c>
      <c r="D11" s="546">
        <f>SUM(B11:C11)</f>
        <v>19.771246124299154</v>
      </c>
      <c r="E11" s="545">
        <v>10.434874820133196</v>
      </c>
      <c r="F11" s="545">
        <v>11.434074688559543</v>
      </c>
      <c r="G11" s="546">
        <f>SUM(E11:F11)</f>
        <v>21.868949508692737</v>
      </c>
      <c r="H11" s="545">
        <v>11.452974382581669</v>
      </c>
      <c r="I11" s="545">
        <v>12.467940982168074</v>
      </c>
      <c r="J11" s="546">
        <f>SUM(H11:I11)</f>
        <v>23.920915364749742</v>
      </c>
      <c r="K11" s="545">
        <v>11.853053203465546</v>
      </c>
      <c r="L11" s="545">
        <v>12.917180729749475</v>
      </c>
      <c r="M11" s="546">
        <f>SUM(K11:L11)</f>
        <v>24.77023393321502</v>
      </c>
      <c r="N11" s="547">
        <f aca="true" t="shared" si="0" ref="N11:S11">N4/N10</f>
        <v>12.393674869405473</v>
      </c>
      <c r="O11" s="547">
        <f t="shared" si="0"/>
        <v>13.659700277294753</v>
      </c>
      <c r="P11" s="548">
        <f t="shared" si="0"/>
        <v>13.266620025231521</v>
      </c>
      <c r="Q11" s="547">
        <f t="shared" si="0"/>
        <v>12.736106948325277</v>
      </c>
      <c r="R11" s="547">
        <f t="shared" si="0"/>
        <v>14.241804937022843</v>
      </c>
      <c r="S11" s="549">
        <f t="shared" si="0"/>
        <v>13.776089993984787</v>
      </c>
      <c r="T11" s="547">
        <v>13.2</v>
      </c>
      <c r="U11" s="547">
        <v>15.05</v>
      </c>
      <c r="V11" s="549">
        <f>V4/V10</f>
        <v>14.46533389268702</v>
      </c>
      <c r="W11" s="547">
        <f>+W4/W10</f>
        <v>13.844328930498303</v>
      </c>
      <c r="X11" s="547">
        <f>+X4/X10</f>
        <v>15.416460226759073</v>
      </c>
      <c r="Y11" s="550">
        <f>Y4/Y10</f>
        <v>14.937214998642613</v>
      </c>
    </row>
    <row r="12" s="525" customFormat="1" ht="12.75">
      <c r="A12" s="525" t="s">
        <v>397</v>
      </c>
    </row>
    <row r="13" s="525" customFormat="1" ht="12.75">
      <c r="A13" s="524" t="s">
        <v>398</v>
      </c>
    </row>
    <row r="14" s="524" customFormat="1" ht="12.75"/>
    <row r="15" s="524" customFormat="1" ht="12.75">
      <c r="A15" s="1001" t="s">
        <v>501</v>
      </c>
    </row>
  </sheetData>
  <mergeCells count="9"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hyperlinks>
    <hyperlink ref="A15" location="'INDICE TABLAS'!A1" display="'INDICE TABLAS'!A1"/>
  </hyperlinks>
  <printOptions/>
  <pageMargins left="0.75" right="0.75" top="1" bottom="1" header="0" footer="0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67"/>
  <dimension ref="A2:K18"/>
  <sheetViews>
    <sheetView workbookViewId="0" topLeftCell="A1">
      <selection activeCell="A1" sqref="A1:IV1"/>
    </sheetView>
  </sheetViews>
  <sheetFormatPr defaultColWidth="12" defaultRowHeight="12.75"/>
  <cols>
    <col min="1" max="1" width="38.83203125" style="0" customWidth="1"/>
    <col min="2" max="2" width="15.66015625" style="0" customWidth="1"/>
    <col min="3" max="3" width="14.33203125" style="0" customWidth="1"/>
    <col min="4" max="4" width="15.5" style="0" customWidth="1"/>
    <col min="5" max="5" width="14.66015625" style="0" customWidth="1"/>
    <col min="6" max="6" width="15" style="0" customWidth="1"/>
    <col min="7" max="7" width="15.33203125" style="0" customWidth="1"/>
  </cols>
  <sheetData>
    <row r="2" spans="1:11" ht="12.75">
      <c r="A2" s="1" t="s">
        <v>414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77"/>
      <c r="B3" s="1036">
        <v>2003</v>
      </c>
      <c r="C3" s="1036"/>
      <c r="D3" s="1036">
        <v>2004</v>
      </c>
      <c r="E3" s="1036"/>
      <c r="F3" s="1036">
        <v>2005</v>
      </c>
      <c r="G3" s="1036"/>
      <c r="H3" s="6"/>
      <c r="I3" s="6"/>
      <c r="J3" s="6"/>
      <c r="K3" s="6"/>
    </row>
    <row r="4" spans="1:11" s="553" customFormat="1" ht="27" customHeight="1" thickBot="1">
      <c r="A4" s="552"/>
      <c r="B4" s="439" t="s">
        <v>400</v>
      </c>
      <c r="C4" s="439" t="s">
        <v>401</v>
      </c>
      <c r="D4" s="439" t="s">
        <v>400</v>
      </c>
      <c r="E4" s="439" t="s">
        <v>401</v>
      </c>
      <c r="F4" s="439" t="s">
        <v>400</v>
      </c>
      <c r="G4" s="439" t="s">
        <v>401</v>
      </c>
      <c r="H4" s="465"/>
      <c r="I4" s="465"/>
      <c r="J4" s="465"/>
      <c r="K4" s="465"/>
    </row>
    <row r="5" spans="1:11" ht="12.75">
      <c r="A5" s="269" t="s">
        <v>402</v>
      </c>
      <c r="B5" s="56">
        <v>338323.02</v>
      </c>
      <c r="C5" s="56">
        <v>159210.8329411765</v>
      </c>
      <c r="D5" s="56">
        <v>339208</v>
      </c>
      <c r="E5" s="56">
        <v>159627.29411764705</v>
      </c>
      <c r="F5" s="56">
        <v>339208</v>
      </c>
      <c r="G5" s="56">
        <v>159627.29411764705</v>
      </c>
      <c r="H5" s="338"/>
      <c r="I5" s="6"/>
      <c r="J5" s="6"/>
      <c r="K5" s="6"/>
    </row>
    <row r="6" spans="1:11" ht="12.75">
      <c r="A6" s="269" t="s">
        <v>403</v>
      </c>
      <c r="B6" s="56">
        <v>407007</v>
      </c>
      <c r="C6" s="56">
        <v>191532.70588235295</v>
      </c>
      <c r="D6" s="56">
        <v>405295</v>
      </c>
      <c r="E6" s="56">
        <v>190727.0588235294</v>
      </c>
      <c r="F6" s="56">
        <v>527059</v>
      </c>
      <c r="G6" s="56">
        <v>248027.76470588235</v>
      </c>
      <c r="H6" s="338"/>
      <c r="I6" s="6"/>
      <c r="J6" s="6"/>
      <c r="K6" s="6"/>
    </row>
    <row r="7" spans="1:11" ht="12.75">
      <c r="A7" s="269" t="s">
        <v>404</v>
      </c>
      <c r="B7" s="56">
        <v>345167.52</v>
      </c>
      <c r="C7" s="56">
        <v>162431.77411764706</v>
      </c>
      <c r="D7" s="56">
        <v>418466</v>
      </c>
      <c r="E7" s="56">
        <v>196925.17647058822</v>
      </c>
      <c r="F7" s="56">
        <v>446200</v>
      </c>
      <c r="G7" s="56">
        <v>209976.4705882353</v>
      </c>
      <c r="H7" s="338"/>
      <c r="I7" s="6"/>
      <c r="J7" s="6"/>
      <c r="K7" s="6"/>
    </row>
    <row r="8" spans="1:11" ht="12.75">
      <c r="A8" s="269" t="s">
        <v>405</v>
      </c>
      <c r="B8" s="56">
        <v>421584</v>
      </c>
      <c r="C8" s="56">
        <v>198392.4705882353</v>
      </c>
      <c r="D8" s="56">
        <v>351847</v>
      </c>
      <c r="E8" s="56">
        <v>165575.0588235294</v>
      </c>
      <c r="F8" s="56">
        <v>394972</v>
      </c>
      <c r="G8" s="56">
        <v>185869.17647058822</v>
      </c>
      <c r="H8" s="338"/>
      <c r="I8" s="6"/>
      <c r="J8" s="6"/>
      <c r="K8" s="6"/>
    </row>
    <row r="9" spans="1:11" ht="12.75">
      <c r="A9" s="269" t="s">
        <v>406</v>
      </c>
      <c r="B9" s="56">
        <v>368667.6</v>
      </c>
      <c r="C9" s="299" t="s">
        <v>966</v>
      </c>
      <c r="D9" s="56">
        <v>252426</v>
      </c>
      <c r="E9" s="299" t="s">
        <v>966</v>
      </c>
      <c r="F9" s="56">
        <v>252426</v>
      </c>
      <c r="G9" s="299" t="s">
        <v>966</v>
      </c>
      <c r="H9" s="338"/>
      <c r="I9" s="6"/>
      <c r="J9" s="6"/>
      <c r="K9" s="6"/>
    </row>
    <row r="10" spans="1:11" ht="12.75">
      <c r="A10" s="269" t="s">
        <v>407</v>
      </c>
      <c r="B10" s="56">
        <v>7600</v>
      </c>
      <c r="C10" s="299" t="s">
        <v>966</v>
      </c>
      <c r="D10" s="56">
        <v>14454</v>
      </c>
      <c r="E10" s="299" t="s">
        <v>966</v>
      </c>
      <c r="F10" s="56">
        <v>25500</v>
      </c>
      <c r="G10" s="299" t="s">
        <v>966</v>
      </c>
      <c r="H10" s="338"/>
      <c r="I10" s="6"/>
      <c r="J10" s="6"/>
      <c r="K10" s="6"/>
    </row>
    <row r="11" spans="1:11" ht="12.75">
      <c r="A11" s="269" t="s">
        <v>408</v>
      </c>
      <c r="B11" s="56">
        <v>70599</v>
      </c>
      <c r="C11" s="299" t="s">
        <v>966</v>
      </c>
      <c r="D11" s="56">
        <v>41817</v>
      </c>
      <c r="E11" s="299" t="s">
        <v>966</v>
      </c>
      <c r="F11" s="56">
        <v>74661</v>
      </c>
      <c r="G11" s="299" t="s">
        <v>966</v>
      </c>
      <c r="H11" s="338"/>
      <c r="I11" s="6"/>
      <c r="J11" s="6"/>
      <c r="K11" s="6"/>
    </row>
    <row r="12" spans="1:11" ht="12.75">
      <c r="A12" s="269" t="s">
        <v>409</v>
      </c>
      <c r="B12" s="56">
        <v>443402.26</v>
      </c>
      <c r="C12" s="56">
        <v>339072.3164705882</v>
      </c>
      <c r="D12" s="56">
        <v>518275.69</v>
      </c>
      <c r="E12" s="56">
        <v>396328.46882352943</v>
      </c>
      <c r="F12" s="56">
        <v>616694.5</v>
      </c>
      <c r="G12" s="56">
        <v>471589.9117647059</v>
      </c>
      <c r="H12" s="338"/>
      <c r="I12" s="6"/>
      <c r="J12" s="6"/>
      <c r="K12" s="6"/>
    </row>
    <row r="13" spans="1:11" ht="12.75">
      <c r="A13" s="269" t="s">
        <v>410</v>
      </c>
      <c r="B13" s="56">
        <v>287493</v>
      </c>
      <c r="C13" s="299" t="s">
        <v>966</v>
      </c>
      <c r="D13" s="56">
        <v>400515</v>
      </c>
      <c r="E13" s="299" t="s">
        <v>966</v>
      </c>
      <c r="F13" s="56">
        <v>432788.42</v>
      </c>
      <c r="G13" s="299" t="s">
        <v>966</v>
      </c>
      <c r="H13" s="338"/>
      <c r="I13" s="6"/>
      <c r="J13" s="6"/>
      <c r="K13" s="6"/>
    </row>
    <row r="14" spans="1:11" ht="12.75">
      <c r="A14" s="50" t="s">
        <v>411</v>
      </c>
      <c r="B14" s="56">
        <v>1269868.09</v>
      </c>
      <c r="C14" s="56">
        <v>466863.268382353</v>
      </c>
      <c r="D14" s="56">
        <v>1361269.55</v>
      </c>
      <c r="E14" s="56">
        <v>500466.7463235294</v>
      </c>
      <c r="F14" s="56">
        <v>1414397.79</v>
      </c>
      <c r="G14" s="56">
        <v>519999.1875</v>
      </c>
      <c r="H14" s="338"/>
      <c r="I14" s="6"/>
      <c r="J14" s="6"/>
      <c r="K14" s="6"/>
    </row>
    <row r="15" spans="1:11" ht="16.5" customHeight="1" thickBot="1">
      <c r="A15" s="3" t="s">
        <v>412</v>
      </c>
      <c r="B15" s="89">
        <v>3959711.49</v>
      </c>
      <c r="C15" s="89">
        <v>1517503.368382353</v>
      </c>
      <c r="D15" s="89">
        <v>4103573.24</v>
      </c>
      <c r="E15" s="89">
        <v>1609649.803382353</v>
      </c>
      <c r="F15" s="89">
        <v>4523906.71</v>
      </c>
      <c r="G15" s="89">
        <v>1795089.8051470588</v>
      </c>
      <c r="H15" s="6"/>
      <c r="I15" s="6"/>
      <c r="J15" s="6"/>
      <c r="K15" s="6"/>
    </row>
    <row r="16" spans="1:11" ht="12.75">
      <c r="A16" s="6" t="s">
        <v>413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8" ht="12.75">
      <c r="A18" s="1001" t="s">
        <v>501</v>
      </c>
    </row>
  </sheetData>
  <mergeCells count="3">
    <mergeCell ref="B3:C3"/>
    <mergeCell ref="D3:E3"/>
    <mergeCell ref="F3:G3"/>
  </mergeCells>
  <hyperlinks>
    <hyperlink ref="A18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68"/>
  <dimension ref="A2:E12"/>
  <sheetViews>
    <sheetView workbookViewId="0" topLeftCell="A1">
      <selection activeCell="A12" sqref="A12"/>
    </sheetView>
  </sheetViews>
  <sheetFormatPr defaultColWidth="12" defaultRowHeight="12.75"/>
  <cols>
    <col min="1" max="1" width="38.66015625" style="0" customWidth="1"/>
  </cols>
  <sheetData>
    <row r="2" s="38" customFormat="1" ht="12.75">
      <c r="A2" s="1" t="s">
        <v>420</v>
      </c>
    </row>
    <row r="3" spans="1:5" s="38" customFormat="1" ht="13.5" thickBot="1">
      <c r="A3" s="3"/>
      <c r="B3" s="263">
        <v>2002</v>
      </c>
      <c r="C3" s="263">
        <v>2003</v>
      </c>
      <c r="D3" s="263">
        <v>2004</v>
      </c>
      <c r="E3" s="263">
        <v>2005</v>
      </c>
    </row>
    <row r="4" spans="1:5" s="38" customFormat="1" ht="12.75">
      <c r="A4" s="100" t="s">
        <v>415</v>
      </c>
      <c r="B4" s="101">
        <v>36341</v>
      </c>
      <c r="C4" s="101">
        <v>9455.27</v>
      </c>
      <c r="D4" s="156" t="s">
        <v>966</v>
      </c>
      <c r="E4" s="156" t="s">
        <v>966</v>
      </c>
    </row>
    <row r="5" spans="1:5" s="38" customFormat="1" ht="12.75">
      <c r="A5" s="100" t="s">
        <v>416</v>
      </c>
      <c r="B5" s="156" t="s">
        <v>966</v>
      </c>
      <c r="C5" s="156" t="s">
        <v>966</v>
      </c>
      <c r="D5" s="101">
        <v>741</v>
      </c>
      <c r="E5" s="101">
        <v>57432.98</v>
      </c>
    </row>
    <row r="6" spans="1:5" s="38" customFormat="1" ht="12.75">
      <c r="A6" s="100" t="s">
        <v>417</v>
      </c>
      <c r="B6" s="101">
        <v>18433</v>
      </c>
      <c r="C6" s="101">
        <v>32752.28</v>
      </c>
      <c r="D6" s="156" t="s">
        <v>966</v>
      </c>
      <c r="E6" s="156" t="s">
        <v>966</v>
      </c>
    </row>
    <row r="7" spans="1:5" s="38" customFormat="1" ht="12.75">
      <c r="A7" s="100" t="s">
        <v>418</v>
      </c>
      <c r="B7" s="156" t="s">
        <v>966</v>
      </c>
      <c r="C7" s="101">
        <v>13777.27</v>
      </c>
      <c r="D7" s="156" t="s">
        <v>966</v>
      </c>
      <c r="E7" s="156" t="s">
        <v>966</v>
      </c>
    </row>
    <row r="8" spans="1:5" s="38" customFormat="1" ht="12.75">
      <c r="A8" s="100" t="s">
        <v>419</v>
      </c>
      <c r="B8" s="156" t="s">
        <v>966</v>
      </c>
      <c r="C8" s="156" t="s">
        <v>966</v>
      </c>
      <c r="D8" s="156" t="s">
        <v>966</v>
      </c>
      <c r="E8" s="101">
        <v>23333.33</v>
      </c>
    </row>
    <row r="9" spans="1:5" s="6" customFormat="1" ht="13.5" thickBot="1">
      <c r="A9" s="3" t="s">
        <v>99</v>
      </c>
      <c r="B9" s="89">
        <v>54774</v>
      </c>
      <c r="C9" s="89">
        <v>55984.82</v>
      </c>
      <c r="D9" s="89">
        <v>741</v>
      </c>
      <c r="E9" s="89">
        <v>80766.31</v>
      </c>
    </row>
    <row r="10" s="6" customFormat="1" ht="12.75">
      <c r="A10" s="6" t="s">
        <v>502</v>
      </c>
    </row>
    <row r="12" ht="12.75">
      <c r="A12" s="1001" t="s">
        <v>501</v>
      </c>
    </row>
  </sheetData>
  <hyperlinks>
    <hyperlink ref="A12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26" sqref="A26"/>
    </sheetView>
  </sheetViews>
  <sheetFormatPr defaultColWidth="12" defaultRowHeight="12.75"/>
  <cols>
    <col min="1" max="1" width="14.83203125" style="559" customWidth="1"/>
    <col min="2" max="2" width="18.33203125" style="559" customWidth="1"/>
    <col min="3" max="3" width="24.83203125" style="575" customWidth="1"/>
    <col min="4" max="4" width="20.83203125" style="559" customWidth="1"/>
    <col min="5" max="5" width="21" style="559" customWidth="1"/>
    <col min="6" max="6" width="16.33203125" style="559" customWidth="1"/>
    <col min="7" max="16384" width="13.33203125" style="559" customWidth="1"/>
  </cols>
  <sheetData>
    <row r="1" ht="12.75"/>
    <row r="2" spans="1:6" ht="12.75">
      <c r="A2" s="556" t="s">
        <v>433</v>
      </c>
      <c r="B2" s="556"/>
      <c r="C2" s="557"/>
      <c r="D2" s="558"/>
      <c r="E2" s="558"/>
      <c r="F2" s="558"/>
    </row>
    <row r="3" spans="1:6" ht="12.75">
      <c r="A3" s="1037" t="s">
        <v>421</v>
      </c>
      <c r="B3" s="1037"/>
      <c r="C3" s="1037"/>
      <c r="D3" s="1037"/>
      <c r="E3" s="1037"/>
      <c r="F3" s="558"/>
    </row>
    <row r="4" spans="1:6" ht="12.75">
      <c r="A4" s="558"/>
      <c r="B4" s="558"/>
      <c r="C4" s="560"/>
      <c r="D4" s="560"/>
      <c r="E4" s="560"/>
      <c r="F4" s="558"/>
    </row>
    <row r="5" spans="1:6" ht="18.75" customHeight="1" thickBot="1">
      <c r="A5" s="561" t="s">
        <v>422</v>
      </c>
      <c r="B5" s="562" t="s">
        <v>423</v>
      </c>
      <c r="C5" s="563" t="s">
        <v>424</v>
      </c>
      <c r="D5" s="562" t="s">
        <v>425</v>
      </c>
      <c r="E5" s="562" t="s">
        <v>426</v>
      </c>
      <c r="F5" s="562" t="s">
        <v>431</v>
      </c>
    </row>
    <row r="6" spans="1:6" ht="12.75">
      <c r="A6" s="564">
        <v>1993</v>
      </c>
      <c r="B6" s="565">
        <f>52434061000/166.386</f>
        <v>315135053.4299761</v>
      </c>
      <c r="C6" s="566">
        <v>331051551.7531523</v>
      </c>
      <c r="D6" s="566">
        <v>327164758.1467191</v>
      </c>
      <c r="E6" s="566">
        <f aca="true" t="shared" si="0" ref="E6:E20">D6-C6</f>
        <v>-3886793.6064332128</v>
      </c>
      <c r="F6" s="566">
        <f aca="true" t="shared" si="1" ref="F6:F20">C6-B6</f>
        <v>15916498.323176205</v>
      </c>
    </row>
    <row r="7" spans="1:6" ht="12.75">
      <c r="A7" s="564">
        <v>1994</v>
      </c>
      <c r="B7" s="565">
        <f>53115296000/166.386</f>
        <v>319229358.2392749</v>
      </c>
      <c r="C7" s="566">
        <v>341703880.3805609</v>
      </c>
      <c r="D7" s="566">
        <v>334481184.4025339</v>
      </c>
      <c r="E7" s="566">
        <f t="shared" si="0"/>
        <v>-7222695.978026986</v>
      </c>
      <c r="F7" s="566">
        <f t="shared" si="1"/>
        <v>22474522.141285956</v>
      </c>
    </row>
    <row r="8" spans="1:6" ht="12.75">
      <c r="A8" s="564">
        <v>1995</v>
      </c>
      <c r="B8" s="565">
        <f>57510000000/166.386</f>
        <v>345642061.2311132</v>
      </c>
      <c r="C8" s="566">
        <v>350072988.4605676</v>
      </c>
      <c r="D8" s="566">
        <v>350488183.2065198</v>
      </c>
      <c r="E8" s="566">
        <f t="shared" si="0"/>
        <v>415194.74595218897</v>
      </c>
      <c r="F8" s="566">
        <f t="shared" si="1"/>
        <v>4430927.229454398</v>
      </c>
    </row>
    <row r="9" spans="1:6" s="567" customFormat="1" ht="12.75">
      <c r="A9" s="564">
        <v>1996</v>
      </c>
      <c r="B9" s="565">
        <f>61002806000/166.386</f>
        <v>366634248.0737562</v>
      </c>
      <c r="C9" s="566">
        <v>370913166.5765149</v>
      </c>
      <c r="D9" s="566">
        <v>372732505.72764546</v>
      </c>
      <c r="E9" s="566">
        <f t="shared" si="0"/>
        <v>1819339.151130557</v>
      </c>
      <c r="F9" s="566">
        <f t="shared" si="1"/>
        <v>4278918.502758682</v>
      </c>
    </row>
    <row r="10" spans="1:6" ht="12.75">
      <c r="A10" s="564">
        <v>1997</v>
      </c>
      <c r="B10" s="565">
        <f>65793983000/166.386</f>
        <v>395429801.786208</v>
      </c>
      <c r="C10" s="566">
        <v>401530653.71485585</v>
      </c>
      <c r="D10" s="566">
        <v>401553202.81754476</v>
      </c>
      <c r="E10" s="566">
        <f t="shared" si="0"/>
        <v>22549.102688908577</v>
      </c>
      <c r="F10" s="566">
        <f t="shared" si="1"/>
        <v>6100851.928647876</v>
      </c>
    </row>
    <row r="11" spans="1:6" ht="12.75">
      <c r="A11" s="564">
        <v>1998</v>
      </c>
      <c r="B11" s="565">
        <f>69123576000/166.386</f>
        <v>415441058.7429231</v>
      </c>
      <c r="C11" s="566">
        <v>431076438.2279759</v>
      </c>
      <c r="D11" s="566">
        <v>431426361.322467</v>
      </c>
      <c r="E11" s="566">
        <f t="shared" si="0"/>
        <v>349923.09449112415</v>
      </c>
      <c r="F11" s="566">
        <f t="shared" si="1"/>
        <v>15635379.485052824</v>
      </c>
    </row>
    <row r="12" spans="1:6" ht="12.75">
      <c r="A12" s="564">
        <v>1999</v>
      </c>
      <c r="B12" s="565">
        <f>73289936000/166.386</f>
        <v>440481386.6551272</v>
      </c>
      <c r="C12" s="566">
        <v>461170652.4527305</v>
      </c>
      <c r="D12" s="566">
        <v>461092053.0333082</v>
      </c>
      <c r="E12" s="566">
        <f t="shared" si="0"/>
        <v>-78599.41942226887</v>
      </c>
      <c r="F12" s="566">
        <f t="shared" si="1"/>
        <v>20689265.79760325</v>
      </c>
    </row>
    <row r="13" spans="1:6" ht="12.75">
      <c r="A13" s="564">
        <v>2000</v>
      </c>
      <c r="B13" s="565">
        <f>76640944000/166.386</f>
        <v>460621350.35399616</v>
      </c>
      <c r="C13" s="566">
        <v>495379602.84519136</v>
      </c>
      <c r="D13" s="566">
        <v>495900028.2716094</v>
      </c>
      <c r="E13" s="566">
        <f t="shared" si="0"/>
        <v>520425.426418066</v>
      </c>
      <c r="F13" s="566">
        <f t="shared" si="1"/>
        <v>34758252.4911952</v>
      </c>
    </row>
    <row r="14" spans="1:6" ht="12.75">
      <c r="A14" s="564">
        <v>2001</v>
      </c>
      <c r="B14" s="565">
        <f>82945083000/166.386</f>
        <v>498509988.82117486</v>
      </c>
      <c r="C14" s="566">
        <v>511301221.2565961</v>
      </c>
      <c r="D14" s="566">
        <v>530948228.8173284</v>
      </c>
      <c r="E14" s="566">
        <f t="shared" si="0"/>
        <v>19647007.560732305</v>
      </c>
      <c r="F14" s="566">
        <f t="shared" si="1"/>
        <v>12791232.435421228</v>
      </c>
    </row>
    <row r="15" spans="1:6" ht="12.75">
      <c r="A15" s="564" t="s">
        <v>432</v>
      </c>
      <c r="B15" s="565">
        <v>522470627</v>
      </c>
      <c r="C15" s="566">
        <v>586518670.3</v>
      </c>
      <c r="D15" s="566">
        <v>564414036.81</v>
      </c>
      <c r="E15" s="566">
        <f t="shared" si="0"/>
        <v>-22104633.49000001</v>
      </c>
      <c r="F15" s="566">
        <f t="shared" si="1"/>
        <v>64048043.29999995</v>
      </c>
    </row>
    <row r="16" spans="1:6" ht="12.75">
      <c r="A16" s="564">
        <v>2003</v>
      </c>
      <c r="B16" s="565">
        <v>595321030.18</v>
      </c>
      <c r="C16" s="566">
        <v>599603204.66</v>
      </c>
      <c r="D16" s="566">
        <v>612094696.48</v>
      </c>
      <c r="E16" s="566">
        <f t="shared" si="0"/>
        <v>12491491.820000052</v>
      </c>
      <c r="F16" s="566">
        <f t="shared" si="1"/>
        <v>4282174.480000019</v>
      </c>
    </row>
    <row r="17" spans="1:6" ht="12.75">
      <c r="A17" s="568">
        <v>2004</v>
      </c>
      <c r="B17" s="569">
        <v>639646599</v>
      </c>
      <c r="C17" s="570">
        <v>651407291.2700001</v>
      </c>
      <c r="D17" s="570">
        <v>664011973.69</v>
      </c>
      <c r="E17" s="570">
        <f t="shared" si="0"/>
        <v>12604682.419999957</v>
      </c>
      <c r="F17" s="566">
        <f t="shared" si="1"/>
        <v>11760692.2700001</v>
      </c>
    </row>
    <row r="18" spans="1:6" s="571" customFormat="1" ht="12.75">
      <c r="A18" s="568">
        <v>2005</v>
      </c>
      <c r="B18" s="569">
        <v>673713789</v>
      </c>
      <c r="C18" s="570">
        <v>694244952.51</v>
      </c>
      <c r="D18" s="570">
        <v>695266009.0100001</v>
      </c>
      <c r="E18" s="570">
        <f t="shared" si="0"/>
        <v>1021056.5000001192</v>
      </c>
      <c r="F18" s="566">
        <f t="shared" si="1"/>
        <v>20531163.50999999</v>
      </c>
    </row>
    <row r="19" spans="1:6" s="572" customFormat="1" ht="12.75">
      <c r="A19" s="568">
        <v>2006</v>
      </c>
      <c r="B19" s="569">
        <v>731762995</v>
      </c>
      <c r="C19" s="570">
        <v>765984219.61</v>
      </c>
      <c r="D19" s="570">
        <v>755789707.76</v>
      </c>
      <c r="E19" s="570">
        <f t="shared" si="0"/>
        <v>-10194511.850000024</v>
      </c>
      <c r="F19" s="570">
        <f t="shared" si="1"/>
        <v>34221224.610000014</v>
      </c>
    </row>
    <row r="20" spans="1:6" ht="12.75">
      <c r="A20" s="568">
        <v>2007</v>
      </c>
      <c r="B20" s="569">
        <v>807269452</v>
      </c>
      <c r="C20" s="570">
        <v>834155899.36</v>
      </c>
      <c r="D20" s="570">
        <v>829344187.32</v>
      </c>
      <c r="E20" s="570">
        <f t="shared" si="0"/>
        <v>-4811712.039999962</v>
      </c>
      <c r="F20" s="570">
        <f t="shared" si="1"/>
        <v>26886447.360000014</v>
      </c>
    </row>
    <row r="21" spans="1:6" ht="12.75">
      <c r="A21" s="573" t="s">
        <v>427</v>
      </c>
      <c r="B21" s="573"/>
      <c r="C21" s="557"/>
      <c r="D21" s="558"/>
      <c r="E21" s="558"/>
      <c r="F21" s="558"/>
    </row>
    <row r="22" spans="1:6" ht="12.75">
      <c r="A22" s="573" t="s">
        <v>428</v>
      </c>
      <c r="B22" s="573"/>
      <c r="C22" s="557"/>
      <c r="D22" s="558"/>
      <c r="E22" s="558"/>
      <c r="F22" s="558"/>
    </row>
    <row r="23" spans="1:6" ht="12.75">
      <c r="A23" s="574" t="s">
        <v>429</v>
      </c>
      <c r="B23" s="574"/>
      <c r="C23" s="557"/>
      <c r="D23" s="558"/>
      <c r="E23" s="558"/>
      <c r="F23" s="558"/>
    </row>
    <row r="24" spans="1:2" ht="12.75">
      <c r="A24" s="574" t="s">
        <v>430</v>
      </c>
      <c r="B24" s="574"/>
    </row>
    <row r="25" spans="1:6" s="571" customFormat="1" ht="12.75">
      <c r="A25" s="576"/>
      <c r="B25" s="576"/>
      <c r="C25" s="577"/>
      <c r="D25" s="578"/>
      <c r="E25" s="579"/>
      <c r="F25" s="580"/>
    </row>
    <row r="26" ht="12.75">
      <c r="A26" s="1001" t="s">
        <v>501</v>
      </c>
    </row>
    <row r="29" spans="1:2" ht="12.75">
      <c r="A29" s="574"/>
      <c r="B29" s="574"/>
    </row>
    <row r="30" spans="1:2" ht="12.75">
      <c r="A30" s="574"/>
      <c r="B30" s="574"/>
    </row>
    <row r="31" ht="12.75">
      <c r="B31" s="581"/>
    </row>
  </sheetData>
  <mergeCells count="1">
    <mergeCell ref="A3:E3"/>
  </mergeCells>
  <hyperlinks>
    <hyperlink ref="A26" location="'INDICE TABLAS'!A1" display="'INDICE TABLAS'!A1"/>
  </hyperlink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G23"/>
  <sheetViews>
    <sheetView workbookViewId="0" topLeftCell="A1">
      <selection activeCell="A23" sqref="A23"/>
    </sheetView>
  </sheetViews>
  <sheetFormatPr defaultColWidth="12" defaultRowHeight="12.75"/>
  <cols>
    <col min="1" max="1" width="25.33203125" style="6" customWidth="1"/>
    <col min="2" max="2" width="29.83203125" style="6" customWidth="1"/>
    <col min="3" max="3" width="11.16015625" style="6" customWidth="1"/>
    <col min="4" max="4" width="10.83203125" style="6" customWidth="1"/>
    <col min="5" max="5" width="11.33203125" style="6" customWidth="1"/>
    <col min="6" max="6" width="10.83203125" style="6" customWidth="1"/>
    <col min="7" max="7" width="18" style="6" customWidth="1"/>
    <col min="8" max="16384" width="12" style="6" customWidth="1"/>
  </cols>
  <sheetData>
    <row r="2" ht="12.75">
      <c r="A2" s="1" t="s">
        <v>849</v>
      </c>
    </row>
    <row r="3" spans="1:5" ht="12.75">
      <c r="A3" s="38" t="s">
        <v>850</v>
      </c>
      <c r="B3" s="38"/>
      <c r="C3" s="38"/>
      <c r="D3" s="38"/>
      <c r="E3" s="38"/>
    </row>
    <row r="4" spans="1:7" s="38" customFormat="1" ht="25.5" customHeight="1" thickBot="1">
      <c r="A4" s="1011" t="s">
        <v>851</v>
      </c>
      <c r="B4" s="1011"/>
      <c r="C4" s="86">
        <v>2002</v>
      </c>
      <c r="D4" s="86">
        <v>2003</v>
      </c>
      <c r="E4" s="86">
        <v>2004</v>
      </c>
      <c r="F4" s="86">
        <v>2005</v>
      </c>
      <c r="G4" s="87" t="s">
        <v>852</v>
      </c>
    </row>
    <row r="5" spans="1:7" s="38" customFormat="1" ht="12.75">
      <c r="A5" s="50" t="s">
        <v>853</v>
      </c>
      <c r="B5" s="50"/>
      <c r="C5" s="51">
        <v>459364.74327807</v>
      </c>
      <c r="D5" s="51">
        <v>517263.916863453</v>
      </c>
      <c r="E5" s="51">
        <v>574632.7480201471</v>
      </c>
      <c r="F5" s="51">
        <v>617954.1898792296</v>
      </c>
      <c r="G5" s="99">
        <v>0.3452364355815609</v>
      </c>
    </row>
    <row r="6" spans="1:7" s="38" customFormat="1" ht="12.75">
      <c r="A6" s="50" t="s">
        <v>854</v>
      </c>
      <c r="B6" s="50"/>
      <c r="C6" s="51">
        <v>169663.67987999998</v>
      </c>
      <c r="D6" s="51">
        <v>186785.95372999998</v>
      </c>
      <c r="E6" s="51">
        <v>192017.15326</v>
      </c>
      <c r="F6" s="51">
        <v>197561.61052000002</v>
      </c>
      <c r="G6" s="99">
        <v>0.16443077657947613</v>
      </c>
    </row>
    <row r="7" spans="1:7" s="38" customFormat="1" ht="12.75">
      <c r="A7" s="50" t="s">
        <v>855</v>
      </c>
      <c r="B7" s="50"/>
      <c r="C7" s="51">
        <v>36714.18096</v>
      </c>
      <c r="D7" s="51">
        <v>42515.6278561974</v>
      </c>
      <c r="E7" s="51">
        <v>45610.926387994</v>
      </c>
      <c r="F7" s="51">
        <v>48433.9289721904</v>
      </c>
      <c r="G7" s="99">
        <v>0.31921583719813973</v>
      </c>
    </row>
    <row r="8" spans="1:7" s="38" customFormat="1" ht="12.75">
      <c r="A8" s="50" t="s">
        <v>856</v>
      </c>
      <c r="B8" s="50"/>
      <c r="C8" s="51">
        <v>47265.294</v>
      </c>
      <c r="D8" s="51">
        <v>51501.703320500004</v>
      </c>
      <c r="E8" s="51">
        <v>52738.13465000001</v>
      </c>
      <c r="F8" s="51">
        <v>56273.5051864</v>
      </c>
      <c r="G8" s="99">
        <v>0.19058828209975798</v>
      </c>
    </row>
    <row r="9" spans="1:7" s="38" customFormat="1" ht="12.75">
      <c r="A9" s="32" t="s">
        <v>857</v>
      </c>
      <c r="B9" s="32"/>
      <c r="C9" s="33">
        <v>700916.4123480701</v>
      </c>
      <c r="D9" s="33">
        <v>786020.4917101504</v>
      </c>
      <c r="E9" s="33">
        <v>852664.562458141</v>
      </c>
      <c r="F9" s="33">
        <v>907157.13153782</v>
      </c>
      <c r="G9" s="88">
        <v>0.2942443857161847</v>
      </c>
    </row>
    <row r="10" spans="1:7" s="38" customFormat="1" ht="13.5" customHeight="1">
      <c r="A10" s="50" t="s">
        <v>858</v>
      </c>
      <c r="B10" s="50"/>
      <c r="C10" s="51">
        <v>24620.05947</v>
      </c>
      <c r="D10" s="51">
        <v>21838.1566</v>
      </c>
      <c r="E10" s="51">
        <v>26766.146940000002</v>
      </c>
      <c r="F10" s="51">
        <v>16999.92377</v>
      </c>
      <c r="G10" s="99">
        <v>-0.3095092320668549</v>
      </c>
    </row>
    <row r="11" spans="1:7" s="38" customFormat="1" ht="13.5" thickBot="1">
      <c r="A11" s="3" t="s">
        <v>859</v>
      </c>
      <c r="B11" s="3"/>
      <c r="C11" s="89">
        <v>725536.47181807</v>
      </c>
      <c r="D11" s="89">
        <v>807858.6483101504</v>
      </c>
      <c r="E11" s="89">
        <v>879430.709398141</v>
      </c>
      <c r="F11" s="89">
        <v>924157.05530782</v>
      </c>
      <c r="G11" s="90">
        <v>0.2737568560709853</v>
      </c>
    </row>
    <row r="12" spans="1:7" s="47" customFormat="1" ht="12.75">
      <c r="A12" s="91" t="s">
        <v>831</v>
      </c>
      <c r="B12" s="92"/>
      <c r="C12" s="93"/>
      <c r="D12" s="93"/>
      <c r="E12" s="93"/>
      <c r="F12" s="93"/>
      <c r="G12" s="94"/>
    </row>
    <row r="13" spans="1:7" s="47" customFormat="1" ht="12.75">
      <c r="A13" s="95"/>
      <c r="B13" s="14"/>
      <c r="C13" s="96"/>
      <c r="D13" s="96"/>
      <c r="E13" s="96"/>
      <c r="F13" s="96"/>
      <c r="G13" s="46"/>
    </row>
    <row r="14" spans="1:7" s="47" customFormat="1" ht="12.75">
      <c r="A14" s="14"/>
      <c r="B14" s="14"/>
      <c r="C14" s="96"/>
      <c r="D14" s="96"/>
      <c r="E14" s="96"/>
      <c r="F14" s="96"/>
      <c r="G14" s="46"/>
    </row>
    <row r="17" spans="1:7" s="38" customFormat="1" ht="12.75">
      <c r="A17" s="15" t="s">
        <v>834</v>
      </c>
      <c r="B17" s="15"/>
      <c r="C17" s="16">
        <v>-1950.9507800000001</v>
      </c>
      <c r="D17" s="16">
        <v>-2024.72078</v>
      </c>
      <c r="E17" s="16">
        <v>-2326.27386</v>
      </c>
      <c r="F17" s="16">
        <v>-2520.60215</v>
      </c>
      <c r="G17" s="17">
        <v>0.29198654104436206</v>
      </c>
    </row>
    <row r="18" spans="1:7" s="38" customFormat="1" ht="12.75">
      <c r="A18" s="100" t="s">
        <v>853</v>
      </c>
      <c r="B18" s="100"/>
      <c r="C18" s="101">
        <v>-1324.14172</v>
      </c>
      <c r="D18" s="101">
        <v>-1288.1553600000002</v>
      </c>
      <c r="E18" s="101">
        <v>-1555.0169799999999</v>
      </c>
      <c r="F18" s="101">
        <v>-1540.0788200000002</v>
      </c>
      <c r="G18" s="102">
        <v>0.16307703075770474</v>
      </c>
    </row>
    <row r="19" spans="1:7" s="38" customFormat="1" ht="12.75">
      <c r="A19" s="100" t="s">
        <v>855</v>
      </c>
      <c r="B19" s="100"/>
      <c r="C19" s="101">
        <v>-139.85254</v>
      </c>
      <c r="D19" s="101">
        <v>-127.47918</v>
      </c>
      <c r="E19" s="101">
        <v>-152.56134</v>
      </c>
      <c r="F19" s="101">
        <v>-127.89761</v>
      </c>
      <c r="G19" s="102">
        <v>-0.08548239452783624</v>
      </c>
    </row>
    <row r="20" spans="1:7" s="38" customFormat="1" ht="12.75">
      <c r="A20" s="103" t="s">
        <v>858</v>
      </c>
      <c r="B20" s="103"/>
      <c r="C20" s="104">
        <v>-486.95652</v>
      </c>
      <c r="D20" s="104">
        <v>-609.08624</v>
      </c>
      <c r="E20" s="104">
        <v>-618.69554</v>
      </c>
      <c r="F20" s="104">
        <v>-852.62572</v>
      </c>
      <c r="G20" s="105">
        <v>0.7509278241104564</v>
      </c>
    </row>
    <row r="21" spans="1:7" s="38" customFormat="1" ht="12.75">
      <c r="A21" s="74" t="s">
        <v>833</v>
      </c>
      <c r="B21" s="74"/>
      <c r="C21" s="97">
        <v>-10140.53499</v>
      </c>
      <c r="D21" s="97">
        <v>-10021.98928</v>
      </c>
      <c r="E21" s="97">
        <v>-10008.126</v>
      </c>
      <c r="F21" s="97">
        <v>-10545.500870000002</v>
      </c>
      <c r="G21" s="98">
        <v>0.039935356507260655</v>
      </c>
    </row>
    <row r="23" ht="12.75">
      <c r="A23" s="1001" t="s">
        <v>501</v>
      </c>
    </row>
  </sheetData>
  <mergeCells count="1">
    <mergeCell ref="A4:B4"/>
  </mergeCells>
  <hyperlinks>
    <hyperlink ref="A2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70"/>
  <dimension ref="A2:K15"/>
  <sheetViews>
    <sheetView workbookViewId="0" topLeftCell="A1">
      <selection activeCell="A15" sqref="A15"/>
    </sheetView>
  </sheetViews>
  <sheetFormatPr defaultColWidth="12" defaultRowHeight="12.75"/>
  <cols>
    <col min="1" max="1" width="35.5" style="0" customWidth="1"/>
  </cols>
  <sheetData>
    <row r="2" s="6" customFormat="1" ht="12.75">
      <c r="A2" s="1" t="s">
        <v>439</v>
      </c>
    </row>
    <row r="3" spans="1:11" s="6" customFormat="1" ht="12.75">
      <c r="A3" s="582" t="s">
        <v>434</v>
      </c>
      <c r="B3" s="18"/>
      <c r="C3" s="18"/>
      <c r="D3" s="18"/>
      <c r="E3" s="18"/>
      <c r="J3" s="127" t="s">
        <v>435</v>
      </c>
      <c r="K3" s="127" t="s">
        <v>435</v>
      </c>
    </row>
    <row r="4" spans="1:11" s="6" customFormat="1" ht="13.5" thickBot="1">
      <c r="A4" s="274"/>
      <c r="B4" s="263">
        <v>1995</v>
      </c>
      <c r="C4" s="263">
        <v>1997</v>
      </c>
      <c r="D4" s="263">
        <v>1999</v>
      </c>
      <c r="E4" s="263">
        <v>2001</v>
      </c>
      <c r="F4" s="263">
        <v>2003</v>
      </c>
      <c r="G4" s="263">
        <v>2005</v>
      </c>
      <c r="H4" s="263">
        <v>2006</v>
      </c>
      <c r="I4" s="263">
        <v>2007</v>
      </c>
      <c r="J4" s="130" t="s">
        <v>436</v>
      </c>
      <c r="K4" s="130" t="s">
        <v>437</v>
      </c>
    </row>
    <row r="5" spans="1:11" s="6" customFormat="1" ht="12.75">
      <c r="A5" s="583" t="s">
        <v>1029</v>
      </c>
      <c r="B5" s="584">
        <v>196.63658772320267</v>
      </c>
      <c r="C5" s="584">
        <v>218.97002384225715</v>
      </c>
      <c r="D5" s="584">
        <v>243.7693565906663</v>
      </c>
      <c r="E5" s="584">
        <v>281.1761722268087</v>
      </c>
      <c r="F5" s="584">
        <v>319.02580562</v>
      </c>
      <c r="G5" s="584">
        <v>363.27424211</v>
      </c>
      <c r="H5" s="584">
        <v>381.3815595</v>
      </c>
      <c r="I5" s="584">
        <v>406.73080365</v>
      </c>
      <c r="J5" s="585">
        <v>0.274915058546918</v>
      </c>
      <c r="K5" s="585">
        <v>1.0684390853168098</v>
      </c>
    </row>
    <row r="6" spans="1:11" s="6" customFormat="1" ht="12.75">
      <c r="A6" s="583" t="s">
        <v>1030</v>
      </c>
      <c r="B6" s="584">
        <v>79.98360378419146</v>
      </c>
      <c r="C6" s="584">
        <v>92.51475735537173</v>
      </c>
      <c r="D6" s="584">
        <v>104.01355162255719</v>
      </c>
      <c r="E6" s="584">
        <v>121.5515274260611</v>
      </c>
      <c r="F6" s="584">
        <v>142.49058548000002</v>
      </c>
      <c r="G6" s="584">
        <v>165.84405454999998</v>
      </c>
      <c r="H6" s="584">
        <v>188.89686725</v>
      </c>
      <c r="I6" s="584">
        <v>209.17369764000003</v>
      </c>
      <c r="J6" s="585">
        <v>0.4679825823956605</v>
      </c>
      <c r="K6" s="585">
        <v>1.6152072142733664</v>
      </c>
    </row>
    <row r="7" spans="1:11" s="6" customFormat="1" ht="12.75">
      <c r="A7" s="583" t="s">
        <v>1031</v>
      </c>
      <c r="B7" s="584">
        <v>60.91464741738524</v>
      </c>
      <c r="C7" s="584">
        <v>73.35435113337877</v>
      </c>
      <c r="D7" s="584">
        <v>91.46204400498961</v>
      </c>
      <c r="E7" s="584">
        <v>105.74474043054224</v>
      </c>
      <c r="F7" s="584">
        <v>132.70837525</v>
      </c>
      <c r="G7" s="584">
        <v>150.61636862</v>
      </c>
      <c r="H7" s="584">
        <v>161.64138059</v>
      </c>
      <c r="I7" s="584">
        <v>170.15516546</v>
      </c>
      <c r="J7" s="585">
        <v>0.2821735262710936</v>
      </c>
      <c r="K7" s="585">
        <v>1.7933374430307736</v>
      </c>
    </row>
    <row r="8" spans="1:11" s="6" customFormat="1" ht="12.75">
      <c r="A8" s="293" t="s">
        <v>1032</v>
      </c>
      <c r="B8" s="294">
        <v>337.53483892477936</v>
      </c>
      <c r="C8" s="294">
        <v>384.83913233100765</v>
      </c>
      <c r="D8" s="294">
        <v>439.2449522182131</v>
      </c>
      <c r="E8" s="294">
        <v>508.47244008341204</v>
      </c>
      <c r="F8" s="294">
        <v>594.2247663500001</v>
      </c>
      <c r="G8" s="294">
        <v>679.73466528</v>
      </c>
      <c r="H8" s="294">
        <v>731.91980734</v>
      </c>
      <c r="I8" s="294">
        <v>786.05966675</v>
      </c>
      <c r="J8" s="587">
        <v>0.32283221983213095</v>
      </c>
      <c r="K8" s="587">
        <v>1.3288252829070948</v>
      </c>
    </row>
    <row r="9" spans="1:11" s="6" customFormat="1" ht="12.75">
      <c r="A9" s="583" t="s">
        <v>1033</v>
      </c>
      <c r="B9" s="584">
        <v>11.771476344779128</v>
      </c>
      <c r="C9" s="584">
        <v>15.371607794702559</v>
      </c>
      <c r="D9" s="584">
        <v>21.181536045139136</v>
      </c>
      <c r="E9" s="584">
        <v>21.807943064929862</v>
      </c>
      <c r="F9" s="584">
        <v>17.260843610000002</v>
      </c>
      <c r="G9" s="584">
        <v>14.66854927</v>
      </c>
      <c r="H9" s="584">
        <v>22.84975283</v>
      </c>
      <c r="I9" s="584">
        <v>42.25406444</v>
      </c>
      <c r="J9" s="585">
        <v>1.447972149838625</v>
      </c>
      <c r="K9" s="585">
        <v>2.5895297414194336</v>
      </c>
    </row>
    <row r="10" spans="1:11" s="6" customFormat="1" ht="12.75">
      <c r="A10" s="583" t="s">
        <v>1034</v>
      </c>
      <c r="B10" s="586">
        <v>1.1818619715831344</v>
      </c>
      <c r="C10" s="586">
        <v>1.3424626591617481</v>
      </c>
      <c r="D10" s="586">
        <v>0.6655648251633383</v>
      </c>
      <c r="E10" s="586">
        <v>0.6678406296364983</v>
      </c>
      <c r="F10" s="586">
        <v>0.60908652</v>
      </c>
      <c r="G10" s="586">
        <v>0.86280028</v>
      </c>
      <c r="H10" s="586">
        <v>1.02014759</v>
      </c>
      <c r="I10" s="586">
        <v>1.03045613</v>
      </c>
      <c r="J10" s="585">
        <v>0.6918058373710192</v>
      </c>
      <c r="K10" s="585">
        <v>-0.12810788841976406</v>
      </c>
    </row>
    <row r="11" spans="1:11" s="6" customFormat="1" ht="12.75">
      <c r="A11" s="293" t="s">
        <v>884</v>
      </c>
      <c r="B11" s="294">
        <v>12.953338316362263</v>
      </c>
      <c r="C11" s="294">
        <v>16.714070453864306</v>
      </c>
      <c r="D11" s="294">
        <v>21.847100870302473</v>
      </c>
      <c r="E11" s="294">
        <v>22.47578369456636</v>
      </c>
      <c r="F11" s="294">
        <v>17.86993013</v>
      </c>
      <c r="G11" s="294">
        <v>15.53134955</v>
      </c>
      <c r="H11" s="294">
        <v>23.86990042</v>
      </c>
      <c r="I11" s="294">
        <v>43.28452057</v>
      </c>
      <c r="J11" s="587">
        <v>1.4221986462797656</v>
      </c>
      <c r="K11" s="587">
        <v>2.3415726133952903</v>
      </c>
    </row>
    <row r="12" spans="1:11" s="6" customFormat="1" ht="13.5" thickBot="1">
      <c r="A12" s="287" t="s">
        <v>1035</v>
      </c>
      <c r="B12" s="288">
        <v>350.4881772411416</v>
      </c>
      <c r="C12" s="288">
        <v>401.5532027848719</v>
      </c>
      <c r="D12" s="288">
        <v>461.09205308851557</v>
      </c>
      <c r="E12" s="288">
        <v>530.9482237779785</v>
      </c>
      <c r="F12" s="288">
        <v>612.09469648</v>
      </c>
      <c r="G12" s="288">
        <v>695.2660148299999</v>
      </c>
      <c r="H12" s="288">
        <v>755.78970776</v>
      </c>
      <c r="I12" s="288">
        <v>829.3441873200001</v>
      </c>
      <c r="J12" s="289">
        <v>0.35492790917703787</v>
      </c>
      <c r="K12" s="289">
        <v>1.366254387945867</v>
      </c>
    </row>
    <row r="13" s="6" customFormat="1" ht="12.75">
      <c r="A13" s="292" t="s">
        <v>438</v>
      </c>
    </row>
    <row r="15" ht="12.75">
      <c r="A15" s="1001" t="s">
        <v>501</v>
      </c>
    </row>
  </sheetData>
  <hyperlinks>
    <hyperlink ref="A1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6" sqref="A16"/>
    </sheetView>
  </sheetViews>
  <sheetFormatPr defaultColWidth="12" defaultRowHeight="12.75"/>
  <cols>
    <col min="1" max="1" width="38.33203125" style="609" customWidth="1"/>
    <col min="2" max="2" width="6.5" style="609" customWidth="1"/>
    <col min="3" max="5" width="6.16015625" style="609" customWidth="1"/>
    <col min="6" max="6" width="6.33203125" style="609" customWidth="1"/>
    <col min="7" max="7" width="7" style="609" customWidth="1"/>
    <col min="8" max="8" width="5.66015625" style="609" customWidth="1"/>
    <col min="9" max="9" width="6.5" style="609" customWidth="1"/>
    <col min="10" max="10" width="10.83203125" style="609" customWidth="1"/>
    <col min="11" max="11" width="11" style="609" customWidth="1"/>
    <col min="12" max="16384" width="13.33203125" style="609" customWidth="1"/>
  </cols>
  <sheetData>
    <row r="1" ht="12.75"/>
    <row r="2" s="589" customFormat="1" ht="12.75">
      <c r="A2" s="588" t="s">
        <v>442</v>
      </c>
    </row>
    <row r="3" spans="1:12" s="589" customFormat="1" ht="12.75">
      <c r="A3" s="590" t="s">
        <v>440</v>
      </c>
      <c r="B3" s="591"/>
      <c r="C3" s="591"/>
      <c r="D3" s="591"/>
      <c r="E3" s="591"/>
      <c r="J3" s="592" t="s">
        <v>443</v>
      </c>
      <c r="K3" s="592" t="s">
        <v>443</v>
      </c>
      <c r="L3" s="593"/>
    </row>
    <row r="4" spans="1:11" s="589" customFormat="1" ht="13.5" thickBot="1">
      <c r="A4" s="594"/>
      <c r="B4" s="595">
        <v>1995</v>
      </c>
      <c r="C4" s="595">
        <v>1997</v>
      </c>
      <c r="D4" s="595">
        <v>1999</v>
      </c>
      <c r="E4" s="595">
        <v>2001</v>
      </c>
      <c r="F4" s="595">
        <v>2003</v>
      </c>
      <c r="G4" s="595">
        <v>2005</v>
      </c>
      <c r="H4" s="595">
        <v>2006</v>
      </c>
      <c r="I4" s="595">
        <v>2007</v>
      </c>
      <c r="J4" s="596" t="s">
        <v>436</v>
      </c>
      <c r="K4" s="596" t="s">
        <v>437</v>
      </c>
    </row>
    <row r="5" spans="1:11" s="589" customFormat="1" ht="12.75">
      <c r="A5" s="597" t="s">
        <v>1029</v>
      </c>
      <c r="B5" s="598">
        <v>284.8758528926696</v>
      </c>
      <c r="C5" s="598">
        <v>298.23217475103775</v>
      </c>
      <c r="D5" s="598">
        <v>316.9330826038301</v>
      </c>
      <c r="E5" s="598">
        <v>341.8891489034277</v>
      </c>
      <c r="F5" s="598">
        <v>363.2881324291746</v>
      </c>
      <c r="G5" s="598">
        <v>386.30249324996123</v>
      </c>
      <c r="H5" s="598">
        <v>397.28866578919144</v>
      </c>
      <c r="I5" s="598">
        <v>406.73080365</v>
      </c>
      <c r="J5" s="599">
        <f aca="true" t="shared" si="0" ref="J5:J12">I5/F5-1</f>
        <v>0.11958186173145857</v>
      </c>
      <c r="K5" s="599">
        <f aca="true" t="shared" si="1" ref="K5:K12">I5/B5-1</f>
        <v>0.4277475592262312</v>
      </c>
    </row>
    <row r="6" spans="1:11" s="589" customFormat="1" ht="12.75">
      <c r="A6" s="597" t="s">
        <v>441</v>
      </c>
      <c r="B6" s="598">
        <v>115.87567506778025</v>
      </c>
      <c r="C6" s="598">
        <v>126.00298798219589</v>
      </c>
      <c r="D6" s="598">
        <v>135.23166327941925</v>
      </c>
      <c r="E6" s="598">
        <v>147.79754603845277</v>
      </c>
      <c r="F6" s="598">
        <v>162.2600359465205</v>
      </c>
      <c r="G6" s="598">
        <v>176.35704472531333</v>
      </c>
      <c r="H6" s="598">
        <v>196.77559780262663</v>
      </c>
      <c r="I6" s="598">
        <v>209.17369764000006</v>
      </c>
      <c r="J6" s="599">
        <f t="shared" si="0"/>
        <v>0.28912641008499396</v>
      </c>
      <c r="K6" s="599">
        <f t="shared" si="1"/>
        <v>0.8051562376456156</v>
      </c>
    </row>
    <row r="7" spans="1:12" s="589" customFormat="1" ht="12.75">
      <c r="A7" s="597" t="s">
        <v>1031</v>
      </c>
      <c r="B7" s="598">
        <v>88.24966064357842</v>
      </c>
      <c r="C7" s="598">
        <v>99.90695202060355</v>
      </c>
      <c r="D7" s="598">
        <v>118.91300839926167</v>
      </c>
      <c r="E7" s="598">
        <v>128.57767790383542</v>
      </c>
      <c r="F7" s="598">
        <v>151.12062081808023</v>
      </c>
      <c r="G7" s="598">
        <v>160.16406333742535</v>
      </c>
      <c r="H7" s="598">
        <v>168.38330755979828</v>
      </c>
      <c r="I7" s="598">
        <v>170.15516546</v>
      </c>
      <c r="J7" s="599">
        <f t="shared" si="0"/>
        <v>0.12595597171899953</v>
      </c>
      <c r="K7" s="599">
        <f t="shared" si="1"/>
        <v>0.9281112722599634</v>
      </c>
      <c r="L7" s="591"/>
    </row>
    <row r="8" spans="1:12" s="589" customFormat="1" ht="12.75">
      <c r="A8" s="611" t="s">
        <v>1032</v>
      </c>
      <c r="B8" s="612">
        <v>489.0011886040283</v>
      </c>
      <c r="C8" s="612">
        <v>524.1421147538372</v>
      </c>
      <c r="D8" s="612">
        <v>571.077754282511</v>
      </c>
      <c r="E8" s="612">
        <v>618.2643728457159</v>
      </c>
      <c r="F8" s="612">
        <v>676.6687891937754</v>
      </c>
      <c r="G8" s="612">
        <v>722.8236013126999</v>
      </c>
      <c r="H8" s="612">
        <v>762.4475711516163</v>
      </c>
      <c r="I8" s="612">
        <v>786.0596667500001</v>
      </c>
      <c r="J8" s="613">
        <f t="shared" si="0"/>
        <v>0.16166088831518244</v>
      </c>
      <c r="K8" s="613">
        <f t="shared" si="1"/>
        <v>0.6074800738092208</v>
      </c>
      <c r="L8" s="591"/>
    </row>
    <row r="9" spans="1:12" s="589" customFormat="1" ht="12.75">
      <c r="A9" s="597" t="s">
        <v>1033</v>
      </c>
      <c r="B9" s="598">
        <v>17.053842330936384</v>
      </c>
      <c r="C9" s="598">
        <v>20.93577897829804</v>
      </c>
      <c r="D9" s="598">
        <v>27.538857249981053</v>
      </c>
      <c r="E9" s="598">
        <v>26.516824077785056</v>
      </c>
      <c r="F9" s="598">
        <v>19.655650197458005</v>
      </c>
      <c r="G9" s="598">
        <v>15.598400597984249</v>
      </c>
      <c r="H9" s="598">
        <v>23.80279693476764</v>
      </c>
      <c r="I9" s="598">
        <v>42.25406444</v>
      </c>
      <c r="J9" s="599">
        <f t="shared" si="0"/>
        <v>1.1497159348849508</v>
      </c>
      <c r="K9" s="599">
        <f t="shared" si="1"/>
        <v>1.4776858856815722</v>
      </c>
      <c r="L9" s="591"/>
    </row>
    <row r="10" spans="1:12" s="589" customFormat="1" ht="12.75">
      <c r="A10" s="597" t="s">
        <v>1034</v>
      </c>
      <c r="B10" s="600">
        <v>1.712214095324385</v>
      </c>
      <c r="C10" s="600">
        <v>1.8284035017153164</v>
      </c>
      <c r="D10" s="600">
        <v>0.8653241517386551</v>
      </c>
      <c r="E10" s="600">
        <v>0.8120441453530173</v>
      </c>
      <c r="F10" s="600">
        <v>0.6935924945273869</v>
      </c>
      <c r="G10" s="600">
        <v>0.9174938949837251</v>
      </c>
      <c r="H10" s="600">
        <v>1.0626970938776057</v>
      </c>
      <c r="I10" s="600">
        <v>1.03045613</v>
      </c>
      <c r="J10" s="599">
        <f t="shared" si="0"/>
        <v>0.48567947048237814</v>
      </c>
      <c r="K10" s="599">
        <f t="shared" si="1"/>
        <v>-0.39817331675173695</v>
      </c>
      <c r="L10" s="591"/>
    </row>
    <row r="11" spans="1:12" s="589" customFormat="1" ht="12.75">
      <c r="A11" s="611" t="s">
        <v>884</v>
      </c>
      <c r="B11" s="612">
        <v>18.766056426260768</v>
      </c>
      <c r="C11" s="612">
        <v>22.764182480013357</v>
      </c>
      <c r="D11" s="612">
        <v>28.404181401719708</v>
      </c>
      <c r="E11" s="612">
        <v>27.328868223138073</v>
      </c>
      <c r="F11" s="612">
        <v>20.349242691985392</v>
      </c>
      <c r="G11" s="612">
        <v>16.515894492967973</v>
      </c>
      <c r="H11" s="612">
        <v>24.865494028645244</v>
      </c>
      <c r="I11" s="612">
        <v>43.28452057</v>
      </c>
      <c r="J11" s="613">
        <f t="shared" si="0"/>
        <v>1.127082625391643</v>
      </c>
      <c r="K11" s="613">
        <f t="shared" si="1"/>
        <v>1.3065325813168016</v>
      </c>
      <c r="L11" s="601"/>
    </row>
    <row r="12" spans="1:12" s="589" customFormat="1" ht="13.5" thickBot="1">
      <c r="A12" s="602" t="s">
        <v>1035</v>
      </c>
      <c r="B12" s="603">
        <v>507.7672450302891</v>
      </c>
      <c r="C12" s="603">
        <v>546.9062972338505</v>
      </c>
      <c r="D12" s="603">
        <v>599.4819356842307</v>
      </c>
      <c r="E12" s="603">
        <v>645.593241068854</v>
      </c>
      <c r="F12" s="603">
        <v>697.0180318857608</v>
      </c>
      <c r="G12" s="603">
        <v>739.3394958056679</v>
      </c>
      <c r="H12" s="603">
        <v>787.3130651802616</v>
      </c>
      <c r="I12" s="603">
        <v>829.3441873200002</v>
      </c>
      <c r="J12" s="604">
        <f t="shared" si="0"/>
        <v>0.18984610064711682</v>
      </c>
      <c r="K12" s="604">
        <f t="shared" si="1"/>
        <v>0.633315648925973</v>
      </c>
      <c r="L12" s="605"/>
    </row>
    <row r="13" spans="1:12" s="589" customFormat="1" ht="12.75">
      <c r="A13" s="606" t="s">
        <v>438</v>
      </c>
      <c r="L13" s="605"/>
    </row>
    <row r="14" spans="1:11" s="589" customFormat="1" ht="15.75">
      <c r="A14" s="607" t="s">
        <v>444</v>
      </c>
      <c r="K14" s="608"/>
    </row>
    <row r="15" ht="12.75">
      <c r="K15" s="610"/>
    </row>
    <row r="16" ht="12.75">
      <c r="A16" s="1001" t="s">
        <v>501</v>
      </c>
    </row>
  </sheetData>
  <hyperlinks>
    <hyperlink ref="A16" location="'INDICE TABLAS'!A1" display="'INDICE TABLAS'!A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125"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72"/>
  <dimension ref="A2:BF19"/>
  <sheetViews>
    <sheetView workbookViewId="0" topLeftCell="A1">
      <selection activeCell="A19" sqref="A19"/>
    </sheetView>
  </sheetViews>
  <sheetFormatPr defaultColWidth="12" defaultRowHeight="12.75"/>
  <cols>
    <col min="1" max="1" width="33.5" style="0" customWidth="1"/>
    <col min="2" max="2" width="5.83203125" style="0" customWidth="1"/>
    <col min="3" max="3" width="6.16015625" style="0" customWidth="1"/>
    <col min="4" max="4" width="6.5" style="0" customWidth="1"/>
    <col min="5" max="5" width="5.66015625" style="0" customWidth="1"/>
    <col min="6" max="6" width="6.16015625" style="0" customWidth="1"/>
    <col min="7" max="7" width="9.66015625" style="0" customWidth="1"/>
    <col min="8" max="8" width="9.83203125" style="0" customWidth="1"/>
    <col min="9" max="9" width="9.66015625" style="0" customWidth="1"/>
    <col min="10" max="10" width="8.16015625" style="0" customWidth="1"/>
    <col min="11" max="11" width="6.5" style="0" customWidth="1"/>
    <col min="12" max="12" width="6.33203125" style="0" customWidth="1"/>
  </cols>
  <sheetData>
    <row r="1" s="6" customFormat="1" ht="12.75"/>
    <row r="2" spans="1:4" s="6" customFormat="1" ht="12.75">
      <c r="A2" s="614"/>
      <c r="C2" s="634" t="s">
        <v>464</v>
      </c>
      <c r="D2" s="615"/>
    </row>
    <row r="3" spans="1:13" s="6" customFormat="1" ht="27.75" customHeight="1">
      <c r="A3" s="616" t="s">
        <v>445</v>
      </c>
      <c r="B3" s="617">
        <v>1999</v>
      </c>
      <c r="C3" s="617">
        <v>2001</v>
      </c>
      <c r="D3" s="617">
        <v>2003</v>
      </c>
      <c r="E3" s="617">
        <v>2005</v>
      </c>
      <c r="F3" s="617">
        <v>2006</v>
      </c>
      <c r="G3" s="618" t="s">
        <v>891</v>
      </c>
      <c r="H3" s="619" t="s">
        <v>446</v>
      </c>
      <c r="I3" s="620" t="s">
        <v>891</v>
      </c>
      <c r="J3" s="619" t="s">
        <v>447</v>
      </c>
      <c r="K3" s="1019" t="s">
        <v>88</v>
      </c>
      <c r="L3" s="1013"/>
      <c r="M3" s="38"/>
    </row>
    <row r="4" spans="1:13" s="195" customFormat="1" ht="34.5" customHeight="1" thickBot="1">
      <c r="A4" s="621" t="s">
        <v>246</v>
      </c>
      <c r="B4" s="622"/>
      <c r="C4" s="622"/>
      <c r="D4" s="622"/>
      <c r="E4" s="622"/>
      <c r="F4" s="622"/>
      <c r="G4" s="623" t="s">
        <v>448</v>
      </c>
      <c r="H4" s="623" t="s">
        <v>449</v>
      </c>
      <c r="I4" s="623" t="s">
        <v>450</v>
      </c>
      <c r="J4" s="623" t="s">
        <v>451</v>
      </c>
      <c r="K4" s="623">
        <v>1999</v>
      </c>
      <c r="L4" s="623">
        <v>2006</v>
      </c>
      <c r="M4" s="624"/>
    </row>
    <row r="5" spans="1:18" s="471" customFormat="1" ht="15">
      <c r="A5" s="362" t="s">
        <v>452</v>
      </c>
      <c r="B5" s="435">
        <v>353.05548324634844</v>
      </c>
      <c r="C5" s="435">
        <v>405.2961742298687</v>
      </c>
      <c r="D5" s="435">
        <v>457.00591481999993</v>
      </c>
      <c r="E5" s="435">
        <v>517.7684603304</v>
      </c>
      <c r="F5" s="435">
        <v>566.34592564</v>
      </c>
      <c r="G5" s="628">
        <v>0.23925294459933988</v>
      </c>
      <c r="H5" s="407">
        <v>0.6041272619035511</v>
      </c>
      <c r="I5" s="629">
        <v>0.11545950233462698</v>
      </c>
      <c r="J5" s="407">
        <v>0.29577567276132677</v>
      </c>
      <c r="K5" s="629">
        <v>0.765694143869983</v>
      </c>
      <c r="L5" s="629">
        <v>0.7493432628482452</v>
      </c>
      <c r="M5" s="625"/>
      <c r="N5" s="625"/>
      <c r="O5" s="625"/>
      <c r="P5" s="625"/>
      <c r="Q5" s="625"/>
      <c r="R5" s="625"/>
    </row>
    <row r="6" spans="1:14" s="65" customFormat="1" ht="12">
      <c r="A6" s="630" t="s">
        <v>453</v>
      </c>
      <c r="B6" s="631">
        <v>69.87701318019545</v>
      </c>
      <c r="C6" s="631">
        <v>79.27971372565375</v>
      </c>
      <c r="D6" s="631">
        <v>88.73501106</v>
      </c>
      <c r="E6" s="631">
        <v>98.73473248</v>
      </c>
      <c r="F6" s="631">
        <v>102.073691</v>
      </c>
      <c r="G6" s="357">
        <v>0.15032037276673993</v>
      </c>
      <c r="H6" s="359">
        <v>0.4607620783214834</v>
      </c>
      <c r="I6" s="632">
        <v>0.035410725569523294</v>
      </c>
      <c r="J6" s="359">
        <v>0.17996870306606683</v>
      </c>
      <c r="K6" s="629">
        <v>0.15154677472001749</v>
      </c>
      <c r="L6" s="629">
        <v>0.13505567746155836</v>
      </c>
      <c r="M6" s="273"/>
      <c r="N6" s="273"/>
    </row>
    <row r="7" spans="1:12" s="65" customFormat="1" ht="12">
      <c r="A7" s="630" t="s">
        <v>454</v>
      </c>
      <c r="B7" s="631">
        <v>14.00238000793336</v>
      </c>
      <c r="C7" s="631">
        <v>14.897226930150373</v>
      </c>
      <c r="D7" s="631">
        <v>17.23624104</v>
      </c>
      <c r="E7" s="631">
        <v>22.429807370000002</v>
      </c>
      <c r="F7" s="631">
        <v>23.666498</v>
      </c>
      <c r="G7" s="357">
        <v>0.37306608471518565</v>
      </c>
      <c r="H7" s="359">
        <v>0.6901768118413598</v>
      </c>
      <c r="I7" s="632">
        <v>0.23590556569073518</v>
      </c>
      <c r="J7" s="359">
        <v>0.3652844431123523</v>
      </c>
      <c r="K7" s="629">
        <v>0.03036786250628948</v>
      </c>
      <c r="L7" s="629">
        <v>0.031313601861743354</v>
      </c>
    </row>
    <row r="8" spans="1:12" s="65" customFormat="1" ht="12">
      <c r="A8" s="630" t="s">
        <v>455</v>
      </c>
      <c r="B8" s="631">
        <v>246.56159172045727</v>
      </c>
      <c r="C8" s="631">
        <v>284.41769740242563</v>
      </c>
      <c r="D8" s="631">
        <v>321.46371451999994</v>
      </c>
      <c r="E8" s="631">
        <v>363.01496220999996</v>
      </c>
      <c r="F8" s="631">
        <v>398.978986</v>
      </c>
      <c r="G8" s="357">
        <v>0.24113225841287744</v>
      </c>
      <c r="H8" s="359">
        <v>0.6181716836592626</v>
      </c>
      <c r="I8" s="632">
        <v>0.11715108471925229</v>
      </c>
      <c r="J8" s="359">
        <v>0.30712042107478377</v>
      </c>
      <c r="K8" s="629">
        <v>0.5347339889687677</v>
      </c>
      <c r="L8" s="629">
        <v>0.5278968235522669</v>
      </c>
    </row>
    <row r="9" spans="1:12" s="65" customFormat="1" ht="12">
      <c r="A9" s="633" t="s">
        <v>456</v>
      </c>
      <c r="B9" s="631">
        <v>22.61449833776236</v>
      </c>
      <c r="C9" s="631">
        <v>26.701536171638992</v>
      </c>
      <c r="D9" s="631">
        <v>29.5709482</v>
      </c>
      <c r="E9" s="631">
        <v>33.5889582704</v>
      </c>
      <c r="F9" s="631">
        <v>41.62675064</v>
      </c>
      <c r="G9" s="357">
        <v>0.40769076319304487</v>
      </c>
      <c r="H9" s="359">
        <v>0.8407107696256262</v>
      </c>
      <c r="I9" s="632">
        <v>0.2670714602659512</v>
      </c>
      <c r="J9" s="359">
        <v>0.4868821773157257</v>
      </c>
      <c r="K9" s="629">
        <v>0.04904551767490838</v>
      </c>
      <c r="L9" s="629">
        <v>0.05507715997267658</v>
      </c>
    </row>
    <row r="10" spans="1:12" s="471" customFormat="1" ht="15">
      <c r="A10" s="362" t="s">
        <v>457</v>
      </c>
      <c r="B10" s="435">
        <v>85.68501126897695</v>
      </c>
      <c r="C10" s="435">
        <v>98.67637633</v>
      </c>
      <c r="D10" s="435">
        <v>125.049017</v>
      </c>
      <c r="E10" s="435">
        <v>141.7761304</v>
      </c>
      <c r="F10" s="435">
        <v>151.600921</v>
      </c>
      <c r="G10" s="628">
        <v>0.2123319689910077</v>
      </c>
      <c r="H10" s="407">
        <v>0.7692816836319716</v>
      </c>
      <c r="I10" s="629">
        <v>0.09122775998912758</v>
      </c>
      <c r="J10" s="407">
        <v>0.42918346839388977</v>
      </c>
      <c r="K10" s="629">
        <v>0.18583059734073037</v>
      </c>
      <c r="L10" s="629">
        <v>0.20058611468699794</v>
      </c>
    </row>
    <row r="11" spans="1:12" s="471" customFormat="1" ht="15">
      <c r="A11" s="362" t="s">
        <v>458</v>
      </c>
      <c r="B11" s="435">
        <v>1.714958467497725</v>
      </c>
      <c r="C11" s="435">
        <v>2.4583210278850016</v>
      </c>
      <c r="D11" s="435">
        <v>2.3426318</v>
      </c>
      <c r="E11" s="435">
        <v>2.5322758496</v>
      </c>
      <c r="F11" s="435">
        <v>3.1065163599999996</v>
      </c>
      <c r="G11" s="628">
        <v>0.3260796511001003</v>
      </c>
      <c r="H11" s="407">
        <v>0.8114236693630721</v>
      </c>
      <c r="I11" s="629">
        <v>0.1936127762443418</v>
      </c>
      <c r="J11" s="407">
        <v>0.4632247575166841</v>
      </c>
      <c r="K11" s="629">
        <v>0.0037193407774579012</v>
      </c>
      <c r="L11" s="629">
        <v>0.004110291960983504</v>
      </c>
    </row>
    <row r="12" spans="1:12" s="471" customFormat="1" ht="15">
      <c r="A12" s="362" t="s">
        <v>459</v>
      </c>
      <c r="B12" s="435">
        <v>6.423328885843762</v>
      </c>
      <c r="C12" s="435">
        <v>8.18573077061772</v>
      </c>
      <c r="D12" s="435">
        <v>9.325368</v>
      </c>
      <c r="E12" s="435">
        <v>11.029908990000003</v>
      </c>
      <c r="F12" s="435">
        <v>12.354841</v>
      </c>
      <c r="G12" s="628">
        <v>0.3248636407699945</v>
      </c>
      <c r="H12" s="407">
        <v>0.9234327277291643</v>
      </c>
      <c r="I12" s="629">
        <v>0.1925182375679848</v>
      </c>
      <c r="J12" s="407">
        <v>0.5537029984933104</v>
      </c>
      <c r="K12" s="629">
        <v>0.013930686663800285</v>
      </c>
      <c r="L12" s="629">
        <v>0.016346929407939574</v>
      </c>
    </row>
    <row r="13" spans="1:12" s="471" customFormat="1" ht="15">
      <c r="A13" s="362" t="s">
        <v>460</v>
      </c>
      <c r="B13" s="435">
        <v>2.86486843845035</v>
      </c>
      <c r="C13" s="435">
        <v>3.5253086197156014</v>
      </c>
      <c r="D13" s="435">
        <v>3.55190895</v>
      </c>
      <c r="E13" s="435">
        <v>3.85074693</v>
      </c>
      <c r="F13" s="435">
        <v>3.61667418</v>
      </c>
      <c r="G13" s="628">
        <v>0.018233921790140384</v>
      </c>
      <c r="H13" s="407">
        <v>0.2624224315013617</v>
      </c>
      <c r="I13" s="629">
        <v>-0.08348113384755496</v>
      </c>
      <c r="J13" s="407">
        <v>0.019754675540213595</v>
      </c>
      <c r="K13" s="629">
        <v>0.006213224522415243</v>
      </c>
      <c r="L13" s="629">
        <v>0.004785291653043349</v>
      </c>
    </row>
    <row r="14" spans="1:12" s="471" customFormat="1" ht="15">
      <c r="A14" s="362" t="s">
        <v>461</v>
      </c>
      <c r="B14" s="435">
        <v>11.348400706790233</v>
      </c>
      <c r="C14" s="435">
        <v>12.80631182912024</v>
      </c>
      <c r="D14" s="435">
        <v>14.81985491</v>
      </c>
      <c r="E14" s="435">
        <v>18.30848651</v>
      </c>
      <c r="F14" s="435">
        <v>18.76482958</v>
      </c>
      <c r="G14" s="628">
        <v>0.26619522889782465</v>
      </c>
      <c r="H14" s="407">
        <v>0.6535219424153926</v>
      </c>
      <c r="I14" s="629">
        <v>0.1397104247684342</v>
      </c>
      <c r="J14" s="407">
        <v>0.3356755154303621</v>
      </c>
      <c r="K14" s="629">
        <v>0.024612006825613094</v>
      </c>
      <c r="L14" s="629">
        <v>0.024828109442790597</v>
      </c>
    </row>
    <row r="15" spans="1:12" s="1" customFormat="1" ht="13.5" thickBot="1">
      <c r="A15" s="3" t="s">
        <v>1035</v>
      </c>
      <c r="B15" s="141">
        <v>461.0920510139075</v>
      </c>
      <c r="C15" s="141">
        <v>530.9482228072072</v>
      </c>
      <c r="D15" s="141">
        <v>612.09469548</v>
      </c>
      <c r="E15" s="141">
        <v>695.2660090099998</v>
      </c>
      <c r="F15" s="141">
        <v>755.7897077599999</v>
      </c>
      <c r="G15" s="373">
        <v>0.23475944709390983</v>
      </c>
      <c r="H15" s="375">
        <v>0.63912977050477</v>
      </c>
      <c r="I15" s="374">
        <v>0.11141487648726267</v>
      </c>
      <c r="J15" s="375">
        <v>0.32404986285099424</v>
      </c>
      <c r="K15" s="374">
        <v>1</v>
      </c>
      <c r="L15" s="374">
        <v>1</v>
      </c>
    </row>
    <row r="16" spans="1:58" s="6" customFormat="1" ht="12.75">
      <c r="A16" s="65" t="s">
        <v>462</v>
      </c>
      <c r="B16" s="338"/>
      <c r="C16" s="18"/>
      <c r="D16" s="626"/>
      <c r="E16" s="627"/>
      <c r="F16" s="627"/>
      <c r="G16" s="627"/>
      <c r="H16" s="627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</row>
    <row r="17" spans="1:58" s="6" customFormat="1" ht="12.75">
      <c r="A17" s="65" t="s">
        <v>463</v>
      </c>
      <c r="B17" s="338"/>
      <c r="C17" s="18"/>
      <c r="D17" s="626"/>
      <c r="E17" s="627"/>
      <c r="F17" s="627"/>
      <c r="G17" s="627"/>
      <c r="H17" s="627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</row>
    <row r="19" ht="12.75">
      <c r="A19" s="1001" t="s">
        <v>501</v>
      </c>
    </row>
  </sheetData>
  <mergeCells count="1">
    <mergeCell ref="K3:L3"/>
  </mergeCells>
  <hyperlinks>
    <hyperlink ref="A1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73"/>
  <dimension ref="A1:CD41"/>
  <sheetViews>
    <sheetView workbookViewId="0" topLeftCell="A1">
      <selection activeCell="A31" sqref="A31"/>
    </sheetView>
  </sheetViews>
  <sheetFormatPr defaultColWidth="12" defaultRowHeight="12.75" outlineLevelRow="1"/>
  <cols>
    <col min="1" max="1" width="37" style="65" customWidth="1"/>
    <col min="2" max="5" width="5.66015625" style="0" customWidth="1"/>
    <col min="6" max="7" width="5.5" style="0" customWidth="1"/>
    <col min="8" max="8" width="5.83203125" style="0" customWidth="1"/>
    <col min="9" max="9" width="5.5" style="0" customWidth="1"/>
    <col min="10" max="10" width="5.66015625" style="0" customWidth="1"/>
    <col min="11" max="11" width="6.16015625" style="124" customWidth="1"/>
    <col min="12" max="12" width="6.16015625" style="0" customWidth="1"/>
    <col min="13" max="13" width="5.66015625" style="5" customWidth="1"/>
    <col min="14" max="14" width="6.33203125" style="0" customWidth="1"/>
    <col min="15" max="15" width="16.33203125" style="0" customWidth="1"/>
  </cols>
  <sheetData>
    <row r="1" spans="1:14" ht="12.75">
      <c r="A1" s="635"/>
      <c r="B1" s="45"/>
      <c r="N1" s="262"/>
    </row>
    <row r="2" spans="1:15" ht="21" customHeight="1">
      <c r="A2" s="296" t="s">
        <v>483</v>
      </c>
      <c r="B2" s="296"/>
      <c r="C2" s="296"/>
      <c r="D2" s="296"/>
      <c r="E2" s="296"/>
      <c r="F2" s="296"/>
      <c r="H2" s="273"/>
      <c r="I2" s="262"/>
      <c r="J2" s="262"/>
      <c r="L2" s="262"/>
      <c r="M2" s="636"/>
      <c r="O2" s="262"/>
    </row>
    <row r="3" spans="1:15" ht="51.75" customHeight="1">
      <c r="A3" s="682" t="s">
        <v>445</v>
      </c>
      <c r="B3" s="637">
        <v>1995</v>
      </c>
      <c r="C3" s="637">
        <v>1997</v>
      </c>
      <c r="D3" s="637">
        <v>1999</v>
      </c>
      <c r="E3" s="637">
        <v>2001</v>
      </c>
      <c r="F3" s="637">
        <v>2003</v>
      </c>
      <c r="G3" s="637">
        <v>2004</v>
      </c>
      <c r="H3" s="637">
        <v>2005</v>
      </c>
      <c r="I3" s="637">
        <v>2006</v>
      </c>
      <c r="J3" s="637">
        <v>2007</v>
      </c>
      <c r="K3" s="684" t="s">
        <v>465</v>
      </c>
      <c r="L3" s="685" t="s">
        <v>466</v>
      </c>
      <c r="M3" s="684" t="s">
        <v>891</v>
      </c>
      <c r="N3" s="686" t="s">
        <v>466</v>
      </c>
      <c r="O3" s="262"/>
    </row>
    <row r="4" spans="1:14" s="639" customFormat="1" ht="26.25" customHeight="1" thickBot="1">
      <c r="A4" s="683"/>
      <c r="B4" s="638"/>
      <c r="C4" s="638"/>
      <c r="D4" s="638"/>
      <c r="E4" s="638"/>
      <c r="F4" s="638"/>
      <c r="G4" s="638"/>
      <c r="H4" s="638"/>
      <c r="I4" s="638"/>
      <c r="J4" s="638"/>
      <c r="K4" s="687" t="s">
        <v>437</v>
      </c>
      <c r="L4" s="688" t="s">
        <v>437</v>
      </c>
      <c r="M4" s="687" t="s">
        <v>436</v>
      </c>
      <c r="N4" s="689" t="s">
        <v>436</v>
      </c>
    </row>
    <row r="5" spans="1:15" s="301" customFormat="1" ht="12.75">
      <c r="A5" s="50" t="s">
        <v>1042</v>
      </c>
      <c r="B5" s="299">
        <v>4.9033195761662665</v>
      </c>
      <c r="C5" s="299">
        <v>4.253062156671836</v>
      </c>
      <c r="D5" s="299">
        <v>5.049427235464522</v>
      </c>
      <c r="E5" s="299">
        <v>5.783521450122006</v>
      </c>
      <c r="F5" s="299">
        <v>6.533495530000001</v>
      </c>
      <c r="G5" s="299">
        <v>7.372203280000001</v>
      </c>
      <c r="H5" s="299">
        <v>7.322889900000001</v>
      </c>
      <c r="I5" s="299">
        <v>8.23273458</v>
      </c>
      <c r="J5" s="299">
        <v>8.68763877</v>
      </c>
      <c r="K5" s="640">
        <v>77.17871811228261</v>
      </c>
      <c r="L5" s="641">
        <v>5.221743006115056</v>
      </c>
      <c r="M5" s="641">
        <v>32.97076167127948</v>
      </c>
      <c r="N5" s="642">
        <v>7.529589010134541</v>
      </c>
      <c r="O5" s="643"/>
    </row>
    <row r="6" spans="1:15" ht="12.75">
      <c r="A6" s="269" t="s">
        <v>1043</v>
      </c>
      <c r="B6" s="302">
        <v>2.5527147716755016</v>
      </c>
      <c r="C6" s="302">
        <v>3.5225439640354357</v>
      </c>
      <c r="D6" s="302">
        <v>2.86486843845035</v>
      </c>
      <c r="E6" s="302">
        <v>3.5253086197156014</v>
      </c>
      <c r="F6" s="302">
        <v>3.55190895</v>
      </c>
      <c r="G6" s="302">
        <v>3.9922174100000003</v>
      </c>
      <c r="H6" s="302">
        <v>3.85074693</v>
      </c>
      <c r="I6" s="302">
        <v>3.61667418</v>
      </c>
      <c r="J6" s="302">
        <v>4.16446775</v>
      </c>
      <c r="K6" s="640">
        <v>63.1387805722849</v>
      </c>
      <c r="L6" s="641">
        <v>5.029405860846521</v>
      </c>
      <c r="M6" s="641">
        <v>17.245903783654136</v>
      </c>
      <c r="N6" s="642">
        <v>4.480108675900743</v>
      </c>
      <c r="O6" s="644"/>
    </row>
    <row r="7" spans="1:82" s="304" customFormat="1" ht="16.5" customHeight="1" thickBot="1">
      <c r="A7" s="314" t="s">
        <v>1044</v>
      </c>
      <c r="B7" s="315">
        <v>7.4560343478417686</v>
      </c>
      <c r="C7" s="315">
        <v>7.7756061207072715</v>
      </c>
      <c r="D7" s="315">
        <v>7.914295673914872</v>
      </c>
      <c r="E7" s="315">
        <v>9.308830069837608</v>
      </c>
      <c r="F7" s="315">
        <v>10.085404480000001</v>
      </c>
      <c r="G7" s="315">
        <v>11.364420690000001</v>
      </c>
      <c r="H7" s="315">
        <v>11.173636830000001</v>
      </c>
      <c r="I7" s="315">
        <v>11.849408760000001</v>
      </c>
      <c r="J7" s="315">
        <v>12.85210652</v>
      </c>
      <c r="K7" s="645">
        <v>72.37187921110078</v>
      </c>
      <c r="L7" s="646">
        <v>4.827697983332442</v>
      </c>
      <c r="M7" s="646">
        <v>27.432732573954222</v>
      </c>
      <c r="N7" s="647">
        <v>6.3782479554824745</v>
      </c>
      <c r="O7" s="262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</row>
    <row r="8" spans="1:15" s="305" customFormat="1" ht="12.75">
      <c r="A8" s="269" t="s">
        <v>1045</v>
      </c>
      <c r="B8" s="299">
        <v>5.172244058995348</v>
      </c>
      <c r="C8" s="299">
        <v>4.6147572512110395</v>
      </c>
      <c r="D8" s="299">
        <v>6.298973471325712</v>
      </c>
      <c r="E8" s="299">
        <v>7.022790378998233</v>
      </c>
      <c r="F8" s="299">
        <v>8.28635938</v>
      </c>
      <c r="G8" s="299">
        <v>10.086712</v>
      </c>
      <c r="H8" s="299">
        <v>10.985596610000002</v>
      </c>
      <c r="I8" s="302">
        <v>10.532095</v>
      </c>
      <c r="J8" s="302">
        <v>9.384109</v>
      </c>
      <c r="K8" s="641">
        <v>81.43206107375298</v>
      </c>
      <c r="L8" s="641">
        <v>5.853523108767344</v>
      </c>
      <c r="M8" s="641">
        <v>13.247670896938569</v>
      </c>
      <c r="N8" s="642">
        <v>3.9025610534830064</v>
      </c>
      <c r="O8" s="648"/>
    </row>
    <row r="9" spans="1:15" s="306" customFormat="1" ht="12.75">
      <c r="A9" s="269" t="s">
        <v>1046</v>
      </c>
      <c r="B9" s="299">
        <v>2.3753981705191545</v>
      </c>
      <c r="C9" s="299">
        <v>2.9222771146610893</v>
      </c>
      <c r="D9" s="299">
        <v>3.2639404757611823</v>
      </c>
      <c r="E9" s="299">
        <v>3.6221677304580915</v>
      </c>
      <c r="F9" s="299">
        <v>5.565702</v>
      </c>
      <c r="G9" s="299">
        <v>5.16205</v>
      </c>
      <c r="H9" s="299">
        <v>5.33632556</v>
      </c>
      <c r="I9" s="302">
        <v>4.919089</v>
      </c>
      <c r="J9" s="302">
        <v>5.829481</v>
      </c>
      <c r="K9" s="641">
        <v>145.41068829424665</v>
      </c>
      <c r="L9" s="641">
        <v>8.428610947754473</v>
      </c>
      <c r="M9" s="641">
        <v>4.73936621112665</v>
      </c>
      <c r="N9" s="642">
        <v>1.7030330493540884</v>
      </c>
      <c r="O9" s="649"/>
    </row>
    <row r="10" spans="1:15" s="306" customFormat="1" ht="12.75">
      <c r="A10" s="269" t="s">
        <v>467</v>
      </c>
      <c r="B10" s="299">
        <v>61.17998509489981</v>
      </c>
      <c r="C10" s="299">
        <v>72.21778274614451</v>
      </c>
      <c r="D10" s="299">
        <v>82.29085379779549</v>
      </c>
      <c r="E10" s="299">
        <v>94.66971379803589</v>
      </c>
      <c r="F10" s="299">
        <v>109.258511</v>
      </c>
      <c r="G10" s="299">
        <v>119.601014</v>
      </c>
      <c r="H10" s="299">
        <v>124.68822254999999</v>
      </c>
      <c r="I10" s="302">
        <v>141.325823</v>
      </c>
      <c r="J10" s="302">
        <v>162.555073</v>
      </c>
      <c r="K10" s="641">
        <v>165.6997590761937</v>
      </c>
      <c r="L10" s="641">
        <v>8.524984729437493</v>
      </c>
      <c r="M10" s="641">
        <v>48.78023827361147</v>
      </c>
      <c r="N10" s="642">
        <v>10.521105733450913</v>
      </c>
      <c r="O10" s="649"/>
    </row>
    <row r="11" spans="1:15" s="306" customFormat="1" ht="12.75">
      <c r="A11" s="269" t="s">
        <v>1048</v>
      </c>
      <c r="B11" s="299">
        <v>70.07783707763875</v>
      </c>
      <c r="C11" s="299">
        <v>77.32985347324896</v>
      </c>
      <c r="D11" s="299">
        <v>87.13436226605604</v>
      </c>
      <c r="E11" s="299">
        <v>96.52346952267618</v>
      </c>
      <c r="F11" s="299">
        <v>111.229279</v>
      </c>
      <c r="G11" s="299">
        <v>117.166882</v>
      </c>
      <c r="H11" s="299">
        <v>122.159127</v>
      </c>
      <c r="I11" s="302">
        <v>131.426938</v>
      </c>
      <c r="J11" s="302">
        <v>142.245653</v>
      </c>
      <c r="K11" s="641">
        <v>102.98236779540875</v>
      </c>
      <c r="L11" s="641">
        <v>6.096480403082939</v>
      </c>
      <c r="M11" s="641">
        <v>27.88508051014158</v>
      </c>
      <c r="N11" s="642">
        <v>6.354342112165984</v>
      </c>
      <c r="O11" s="649"/>
    </row>
    <row r="12" spans="1:15" s="306" customFormat="1" ht="12.75">
      <c r="A12" s="269" t="s">
        <v>1049</v>
      </c>
      <c r="B12" s="299">
        <v>12.26141622492277</v>
      </c>
      <c r="C12" s="299">
        <v>13.124391475244312</v>
      </c>
      <c r="D12" s="299">
        <v>14.951570444628755</v>
      </c>
      <c r="E12" s="299">
        <v>17.77976512446961</v>
      </c>
      <c r="F12" s="299">
        <v>18.583825</v>
      </c>
      <c r="G12" s="299">
        <v>20.605548</v>
      </c>
      <c r="H12" s="299">
        <v>20.07863469</v>
      </c>
      <c r="I12" s="302">
        <v>22.503459</v>
      </c>
      <c r="J12" s="302">
        <v>24.777367</v>
      </c>
      <c r="K12" s="641">
        <v>102.0758984564694</v>
      </c>
      <c r="L12" s="641">
        <v>6.138570084731856</v>
      </c>
      <c r="M12" s="641">
        <v>33.327595368553034</v>
      </c>
      <c r="N12" s="642">
        <v>7.625784981064926</v>
      </c>
      <c r="O12" s="649"/>
    </row>
    <row r="13" spans="1:15" s="306" customFormat="1" ht="12.75" customHeight="1">
      <c r="A13" s="269" t="s">
        <v>468</v>
      </c>
      <c r="B13" s="299">
        <v>15.762882694457467</v>
      </c>
      <c r="C13" s="299">
        <v>16.616295842198262</v>
      </c>
      <c r="D13" s="299">
        <v>19.3345353575421</v>
      </c>
      <c r="E13" s="299">
        <v>20.697582729316167</v>
      </c>
      <c r="F13" s="299">
        <v>23.047965519999998</v>
      </c>
      <c r="G13" s="299">
        <v>26.559061</v>
      </c>
      <c r="H13" s="299">
        <v>27.3664346</v>
      </c>
      <c r="I13" s="302">
        <v>30.07158</v>
      </c>
      <c r="J13" s="302">
        <v>34.848153</v>
      </c>
      <c r="K13" s="641">
        <v>121.07728437421721</v>
      </c>
      <c r="L13" s="641">
        <v>6.9567857261733606</v>
      </c>
      <c r="M13" s="641">
        <v>51.198390893809375</v>
      </c>
      <c r="N13" s="642">
        <v>11.010673498646007</v>
      </c>
      <c r="O13" s="649"/>
    </row>
    <row r="14" spans="1:15" s="306" customFormat="1" ht="12.75" outlineLevel="1">
      <c r="A14" s="269" t="s">
        <v>469</v>
      </c>
      <c r="B14" s="299" t="s">
        <v>470</v>
      </c>
      <c r="C14" s="299" t="s">
        <v>471</v>
      </c>
      <c r="D14" s="299">
        <v>23.978375584484272</v>
      </c>
      <c r="E14" s="299">
        <v>29.047185460315173</v>
      </c>
      <c r="F14" s="299">
        <v>32.995957</v>
      </c>
      <c r="G14" s="299">
        <v>36.498241</v>
      </c>
      <c r="H14" s="299">
        <v>39.75208159</v>
      </c>
      <c r="I14" s="302">
        <v>43.175662</v>
      </c>
      <c r="J14" s="299" t="s">
        <v>471</v>
      </c>
      <c r="K14" s="650" t="s">
        <v>470</v>
      </c>
      <c r="L14" s="650" t="s">
        <v>472</v>
      </c>
      <c r="M14" s="641" t="s">
        <v>472</v>
      </c>
      <c r="N14" s="642">
        <v>9.380557839362483</v>
      </c>
      <c r="O14" s="649"/>
    </row>
    <row r="15" spans="1:15" s="307" customFormat="1" ht="12.75" outlineLevel="1">
      <c r="A15" s="269" t="s">
        <v>473</v>
      </c>
      <c r="B15" s="299" t="s">
        <v>470</v>
      </c>
      <c r="C15" s="299" t="s">
        <v>471</v>
      </c>
      <c r="D15" s="299">
        <v>8.559470147728774</v>
      </c>
      <c r="E15" s="299">
        <v>9.662117005036482</v>
      </c>
      <c r="F15" s="299">
        <v>10.501643</v>
      </c>
      <c r="G15" s="299">
        <v>11.255467</v>
      </c>
      <c r="H15" s="299">
        <v>12.594037149999998</v>
      </c>
      <c r="I15" s="302">
        <v>12.447576</v>
      </c>
      <c r="J15" s="299" t="s">
        <v>471</v>
      </c>
      <c r="K15" s="650" t="s">
        <v>470</v>
      </c>
      <c r="L15" s="650" t="s">
        <v>472</v>
      </c>
      <c r="M15" s="641" t="s">
        <v>472</v>
      </c>
      <c r="N15" s="642">
        <v>5.969278198775881</v>
      </c>
      <c r="O15" s="651"/>
    </row>
    <row r="16" spans="1:15" s="306" customFormat="1" ht="12.75">
      <c r="A16" s="269" t="s">
        <v>474</v>
      </c>
      <c r="B16" s="299" t="s">
        <v>470</v>
      </c>
      <c r="C16" s="299" t="s">
        <v>471</v>
      </c>
      <c r="D16" s="299">
        <v>15.607953794189417</v>
      </c>
      <c r="E16" s="299">
        <v>22.07781303715457</v>
      </c>
      <c r="F16" s="299">
        <v>20.782475</v>
      </c>
      <c r="G16" s="299">
        <v>21.767567</v>
      </c>
      <c r="H16" s="299">
        <v>23.63413622</v>
      </c>
      <c r="I16" s="302">
        <v>25.556435</v>
      </c>
      <c r="J16" s="299" t="s">
        <v>471</v>
      </c>
      <c r="K16" s="650" t="s">
        <v>470</v>
      </c>
      <c r="L16" s="650" t="s">
        <v>472</v>
      </c>
      <c r="M16" s="641" t="s">
        <v>472</v>
      </c>
      <c r="N16" s="642">
        <v>7.149527846316121</v>
      </c>
      <c r="O16" s="649"/>
    </row>
    <row r="17" spans="1:15" s="307" customFormat="1" ht="12.75">
      <c r="A17" s="269" t="s">
        <v>475</v>
      </c>
      <c r="B17" s="299" t="s">
        <v>470</v>
      </c>
      <c r="C17" s="299" t="s">
        <v>471</v>
      </c>
      <c r="D17" s="299">
        <v>8.02045244191218</v>
      </c>
      <c r="E17" s="299">
        <v>9.296803817628886</v>
      </c>
      <c r="F17" s="299">
        <v>10.3129</v>
      </c>
      <c r="G17" s="299">
        <v>11.256435</v>
      </c>
      <c r="H17" s="299">
        <v>11.668536289999999</v>
      </c>
      <c r="I17" s="302">
        <v>11.266579</v>
      </c>
      <c r="J17" s="299" t="s">
        <v>471</v>
      </c>
      <c r="K17" s="650" t="s">
        <v>470</v>
      </c>
      <c r="L17" s="650" t="s">
        <v>472</v>
      </c>
      <c r="M17" s="641" t="s">
        <v>472</v>
      </c>
      <c r="N17" s="642">
        <v>3.121769246563344</v>
      </c>
      <c r="O17" s="651"/>
    </row>
    <row r="18" spans="1:15" s="307" customFormat="1" ht="12.75">
      <c r="A18" s="269" t="s">
        <v>1053</v>
      </c>
      <c r="B18" s="299">
        <v>40.202847595350576</v>
      </c>
      <c r="C18" s="299">
        <v>47.955240621206116</v>
      </c>
      <c r="D18" s="299">
        <v>53.29709059055449</v>
      </c>
      <c r="E18" s="299">
        <v>60.32079290298837</v>
      </c>
      <c r="F18" s="299">
        <v>67.92046806</v>
      </c>
      <c r="G18" s="299">
        <v>72.18728028999999</v>
      </c>
      <c r="H18" s="299">
        <v>74.47215904000001</v>
      </c>
      <c r="I18" s="302">
        <v>78.359536</v>
      </c>
      <c r="J18" s="302">
        <v>85.70431</v>
      </c>
      <c r="K18" s="641">
        <v>113.17970026061448</v>
      </c>
      <c r="L18" s="641">
        <v>6.538165148346327</v>
      </c>
      <c r="M18" s="641">
        <v>26.18333242976183</v>
      </c>
      <c r="N18" s="642">
        <v>6.010089793064943</v>
      </c>
      <c r="O18" s="651"/>
    </row>
    <row r="19" spans="1:15" s="305" customFormat="1" ht="12.75">
      <c r="A19" s="269" t="s">
        <v>1054</v>
      </c>
      <c r="B19" s="299">
        <v>12.01515752527256</v>
      </c>
      <c r="C19" s="299">
        <v>12.731684156118906</v>
      </c>
      <c r="D19" s="299">
        <v>14.00238000793336</v>
      </c>
      <c r="E19" s="299">
        <v>14.897226930150373</v>
      </c>
      <c r="F19" s="299">
        <v>17.23624104</v>
      </c>
      <c r="G19" s="299">
        <v>21.592924</v>
      </c>
      <c r="H19" s="299">
        <v>22.429807370000002</v>
      </c>
      <c r="I19" s="302">
        <v>23.666498</v>
      </c>
      <c r="J19" s="302">
        <v>25.231367</v>
      </c>
      <c r="K19" s="641">
        <v>109.99613985025664</v>
      </c>
      <c r="L19" s="641">
        <v>6.568982710780311</v>
      </c>
      <c r="M19" s="641">
        <v>46.38555437607177</v>
      </c>
      <c r="N19" s="642">
        <v>10.319449200740298</v>
      </c>
      <c r="O19" s="652"/>
    </row>
    <row r="20" spans="1:15" ht="12.75">
      <c r="A20" s="269" t="s">
        <v>476</v>
      </c>
      <c r="B20" s="299">
        <v>56.025317604846556</v>
      </c>
      <c r="C20" s="299">
        <v>67.91793380452683</v>
      </c>
      <c r="D20" s="299">
        <v>85.68501126897695</v>
      </c>
      <c r="E20" s="299">
        <v>98.67637633</v>
      </c>
      <c r="F20" s="299">
        <v>125.049017</v>
      </c>
      <c r="G20" s="299">
        <v>132.69075871</v>
      </c>
      <c r="H20" s="299">
        <v>141.7761304</v>
      </c>
      <c r="I20" s="302">
        <v>151.600921</v>
      </c>
      <c r="J20" s="302">
        <v>159.141192</v>
      </c>
      <c r="K20" s="641">
        <v>184.0522799396558</v>
      </c>
      <c r="L20" s="641">
        <v>9.125472091460308</v>
      </c>
      <c r="M20" s="641">
        <v>27.26304917694793</v>
      </c>
      <c r="N20" s="642">
        <v>6.215394703293681</v>
      </c>
      <c r="O20" s="653"/>
    </row>
    <row r="21" spans="1:15" s="308" customFormat="1" ht="12.75">
      <c r="A21" s="269" t="s">
        <v>1056</v>
      </c>
      <c r="B21" s="299">
        <v>21.521158661185435</v>
      </c>
      <c r="C21" s="299">
        <v>23.506280576490813</v>
      </c>
      <c r="D21" s="299">
        <v>24.329456805260058</v>
      </c>
      <c r="E21" s="299">
        <v>29.159857199524</v>
      </c>
      <c r="F21" s="299">
        <v>31.91358</v>
      </c>
      <c r="G21" s="299">
        <v>34.917629</v>
      </c>
      <c r="H21" s="299">
        <v>36.121234120000004</v>
      </c>
      <c r="I21" s="302">
        <v>44.733267</v>
      </c>
      <c r="J21" s="302">
        <v>49.4405468</v>
      </c>
      <c r="K21" s="641">
        <v>129.72994892309714</v>
      </c>
      <c r="L21" s="641">
        <v>7.353896033283964</v>
      </c>
      <c r="M21" s="641">
        <v>54.92008981756356</v>
      </c>
      <c r="N21" s="642">
        <v>11.806269251926855</v>
      </c>
      <c r="O21" s="654"/>
    </row>
    <row r="22" spans="1:14" ht="12.75">
      <c r="A22" s="269" t="s">
        <v>1057</v>
      </c>
      <c r="B22" s="299">
        <v>3.6503011070642963</v>
      </c>
      <c r="C22" s="299">
        <v>5.891475244311421</v>
      </c>
      <c r="D22" s="299">
        <v>6.423328885843762</v>
      </c>
      <c r="E22" s="299">
        <v>8.18573077061772</v>
      </c>
      <c r="F22" s="299">
        <v>9.325368</v>
      </c>
      <c r="G22" s="299">
        <v>11.299741</v>
      </c>
      <c r="H22" s="299">
        <v>11.029908990000003</v>
      </c>
      <c r="I22" s="302">
        <v>12.354841</v>
      </c>
      <c r="J22" s="302">
        <v>16.293156</v>
      </c>
      <c r="K22" s="641">
        <v>346.351013851116</v>
      </c>
      <c r="L22" s="641">
        <v>13.95209806593808</v>
      </c>
      <c r="M22" s="641">
        <v>74.71863844944244</v>
      </c>
      <c r="N22" s="642">
        <v>15.668246785837217</v>
      </c>
    </row>
    <row r="23" spans="1:14" s="309" customFormat="1" ht="15.75" customHeight="1">
      <c r="A23" s="317" t="s">
        <v>1058</v>
      </c>
      <c r="B23" s="318">
        <v>343.03213611722146</v>
      </c>
      <c r="C23" s="318">
        <v>393.77759547077284</v>
      </c>
      <c r="D23" s="318">
        <v>453.1777553399926</v>
      </c>
      <c r="E23" s="318">
        <v>521.6393927373697</v>
      </c>
      <c r="F23" s="318">
        <v>602.0092910000001</v>
      </c>
      <c r="G23" s="318">
        <v>652.6473100000001</v>
      </c>
      <c r="H23" s="318">
        <v>684.09237218</v>
      </c>
      <c r="I23" s="318">
        <v>743.940299</v>
      </c>
      <c r="J23" s="318">
        <v>816.4920807999999</v>
      </c>
      <c r="K23" s="655">
        <v>138.02203783058596</v>
      </c>
      <c r="L23" s="656">
        <v>7.501247974993636</v>
      </c>
      <c r="M23" s="656">
        <v>35.62782053474982</v>
      </c>
      <c r="N23" s="657">
        <v>7.932615424881523</v>
      </c>
    </row>
    <row r="24" spans="1:15" s="305" customFormat="1" ht="16.5" customHeight="1" thickBot="1">
      <c r="A24" s="690" t="s">
        <v>1059</v>
      </c>
      <c r="B24" s="691">
        <v>350.4881704650632</v>
      </c>
      <c r="C24" s="691">
        <v>401.5532015914801</v>
      </c>
      <c r="D24" s="691">
        <v>461.09205101390745</v>
      </c>
      <c r="E24" s="691">
        <v>530.9482228072073</v>
      </c>
      <c r="F24" s="691">
        <v>612.09469548</v>
      </c>
      <c r="G24" s="691">
        <v>664.01173069</v>
      </c>
      <c r="H24" s="691">
        <v>695.26600901</v>
      </c>
      <c r="I24" s="691">
        <v>755.7897077599999</v>
      </c>
      <c r="J24" s="691">
        <v>829.34418732</v>
      </c>
      <c r="K24" s="692">
        <v>136.62544336932743</v>
      </c>
      <c r="L24" s="693">
        <v>7.44900020551552</v>
      </c>
      <c r="M24" s="693">
        <v>35.49279113906296</v>
      </c>
      <c r="N24" s="694">
        <v>7.906499851463267</v>
      </c>
      <c r="O24" s="658"/>
    </row>
    <row r="25" spans="1:15" s="301" customFormat="1" ht="14.25" customHeight="1">
      <c r="A25" s="659" t="s">
        <v>477</v>
      </c>
      <c r="B25" s="660" t="s">
        <v>478</v>
      </c>
      <c r="C25" s="660" t="s">
        <v>478</v>
      </c>
      <c r="D25" s="660" t="s">
        <v>478</v>
      </c>
      <c r="E25" s="660" t="s">
        <v>478</v>
      </c>
      <c r="F25" s="660" t="s">
        <v>478</v>
      </c>
      <c r="G25" s="661">
        <v>0.08481863279224638</v>
      </c>
      <c r="H25" s="661">
        <v>0.04706886471346281</v>
      </c>
      <c r="I25" s="661">
        <v>0.08705114008979185</v>
      </c>
      <c r="J25" s="661">
        <v>0.09732135646302971</v>
      </c>
      <c r="K25" s="662"/>
      <c r="L25" s="663"/>
      <c r="M25" s="664"/>
      <c r="N25" s="665"/>
      <c r="O25" s="666"/>
    </row>
    <row r="26" spans="1:15" ht="12.75">
      <c r="A26" s="65" t="s">
        <v>479</v>
      </c>
      <c r="B26" s="262"/>
      <c r="C26" s="262"/>
      <c r="D26" s="262"/>
      <c r="E26" s="19"/>
      <c r="F26" s="653"/>
      <c r="G26" s="313"/>
      <c r="H26" s="313"/>
      <c r="I26" s="313"/>
      <c r="J26" s="313"/>
      <c r="K26" s="667"/>
      <c r="L26" s="262"/>
      <c r="M26" s="636"/>
      <c r="N26" s="262"/>
      <c r="O26" s="262"/>
    </row>
    <row r="27" spans="1:13" s="669" customFormat="1" ht="14.25">
      <c r="A27" s="668" t="s">
        <v>480</v>
      </c>
      <c r="K27" s="670"/>
      <c r="M27" s="671"/>
    </row>
    <row r="28" spans="1:13" s="669" customFormat="1" ht="14.25">
      <c r="A28" s="668" t="s">
        <v>481</v>
      </c>
      <c r="F28" s="672"/>
      <c r="K28" s="670"/>
      <c r="M28" s="671"/>
    </row>
    <row r="29" spans="1:13" s="669" customFormat="1" ht="14.25">
      <c r="A29" s="668" t="s">
        <v>482</v>
      </c>
      <c r="F29" s="672"/>
      <c r="K29" s="673"/>
      <c r="M29" s="671"/>
    </row>
    <row r="30" ht="12.75">
      <c r="A30" s="674"/>
    </row>
    <row r="31" spans="1:13" s="308" customFormat="1" ht="12.75">
      <c r="A31" s="1001" t="s">
        <v>501</v>
      </c>
      <c r="K31" s="675"/>
      <c r="M31" s="676"/>
    </row>
    <row r="32" ht="12.75">
      <c r="A32" s="45"/>
    </row>
    <row r="33" spans="1:13" s="677" customFormat="1" ht="12.75">
      <c r="A33" s="19"/>
      <c r="K33" s="678"/>
      <c r="M33" s="679"/>
    </row>
    <row r="34" spans="1:2" ht="12.75">
      <c r="A34" s="680"/>
      <c r="B34" s="19"/>
    </row>
    <row r="35" spans="1:2" ht="12.75">
      <c r="A35" s="681"/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</sheetData>
  <hyperlinks>
    <hyperlink ref="A3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74"/>
  <dimension ref="A1:BD483"/>
  <sheetViews>
    <sheetView workbookViewId="0" topLeftCell="A1">
      <selection activeCell="A31" sqref="A31"/>
    </sheetView>
  </sheetViews>
  <sheetFormatPr defaultColWidth="12" defaultRowHeight="12.75" outlineLevelRow="1"/>
  <cols>
    <col min="1" max="1" width="36.33203125" style="65" customWidth="1"/>
    <col min="2" max="2" width="6.83203125" style="0" customWidth="1"/>
    <col min="3" max="3" width="6.66015625" style="0" customWidth="1"/>
    <col min="4" max="5" width="6" style="0" customWidth="1"/>
    <col min="6" max="6" width="5.83203125" style="0" customWidth="1"/>
    <col min="7" max="7" width="5.66015625" style="0" customWidth="1"/>
    <col min="8" max="8" width="6.33203125" style="0" customWidth="1"/>
    <col min="9" max="9" width="9.5" style="305" customWidth="1"/>
    <col min="10" max="10" width="10.5" style="305" customWidth="1"/>
    <col min="11" max="11" width="10.16015625" style="305" customWidth="1"/>
    <col min="12" max="12" width="12.5" style="305" customWidth="1"/>
    <col min="13" max="13" width="17.5" style="0" customWidth="1"/>
  </cols>
  <sheetData>
    <row r="1" ht="12.75">
      <c r="B1" s="45"/>
    </row>
    <row r="2" spans="1:44" ht="24" customHeight="1">
      <c r="A2" s="296" t="s">
        <v>492</v>
      </c>
      <c r="B2" s="296"/>
      <c r="C2" s="296"/>
      <c r="D2" s="296"/>
      <c r="E2" s="296"/>
      <c r="F2" s="296"/>
      <c r="G2" s="273"/>
      <c r="H2" s="262"/>
      <c r="I2" s="695"/>
      <c r="J2" s="648"/>
      <c r="K2" s="648"/>
      <c r="L2" s="696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</row>
    <row r="3" spans="1:44" s="699" customFormat="1" ht="38.25" customHeight="1">
      <c r="A3" s="733" t="s">
        <v>493</v>
      </c>
      <c r="B3" s="637">
        <v>1995</v>
      </c>
      <c r="C3" s="637">
        <v>1997</v>
      </c>
      <c r="D3" s="637">
        <v>1999</v>
      </c>
      <c r="E3" s="637">
        <v>2001</v>
      </c>
      <c r="F3" s="637">
        <v>2003</v>
      </c>
      <c r="G3" s="637">
        <v>2005</v>
      </c>
      <c r="H3" s="697">
        <v>2007</v>
      </c>
      <c r="I3" s="684" t="s">
        <v>465</v>
      </c>
      <c r="J3" s="684" t="s">
        <v>484</v>
      </c>
      <c r="K3" s="684" t="s">
        <v>891</v>
      </c>
      <c r="L3" s="686" t="s">
        <v>484</v>
      </c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</row>
    <row r="4" spans="1:12" s="639" customFormat="1" ht="22.5" customHeight="1" thickBot="1">
      <c r="A4" s="734"/>
      <c r="B4" s="700"/>
      <c r="C4" s="700"/>
      <c r="D4" s="700"/>
      <c r="E4" s="700"/>
      <c r="F4" s="700"/>
      <c r="G4" s="700"/>
      <c r="H4" s="701"/>
      <c r="I4" s="735" t="s">
        <v>485</v>
      </c>
      <c r="J4" s="735" t="s">
        <v>437</v>
      </c>
      <c r="K4" s="735" t="s">
        <v>486</v>
      </c>
      <c r="L4" s="736" t="s">
        <v>436</v>
      </c>
    </row>
    <row r="5" spans="1:44" s="301" customFormat="1" ht="12.75">
      <c r="A5" s="50" t="s">
        <v>1042</v>
      </c>
      <c r="B5" s="299">
        <v>7.1036492365904955</v>
      </c>
      <c r="C5" s="299">
        <v>5.7925735864618515</v>
      </c>
      <c r="D5" s="299">
        <v>6.5649372895000795</v>
      </c>
      <c r="E5" s="299">
        <v>7.032328559661654</v>
      </c>
      <c r="F5" s="299">
        <v>7.439966759790108</v>
      </c>
      <c r="G5" s="299">
        <v>7.787093876334835</v>
      </c>
      <c r="H5" s="299">
        <v>8.68763877</v>
      </c>
      <c r="I5" s="702">
        <v>22.29825095037721</v>
      </c>
      <c r="J5" s="703">
        <v>2.0190676000936807</v>
      </c>
      <c r="K5" s="704">
        <v>16.769860007346193</v>
      </c>
      <c r="L5" s="705">
        <v>5.716410286394325</v>
      </c>
      <c r="M5" s="70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6"/>
      <c r="AF5" s="696"/>
      <c r="AG5" s="696"/>
      <c r="AH5" s="696"/>
      <c r="AI5" s="696"/>
      <c r="AJ5" s="696"/>
      <c r="AK5" s="696"/>
      <c r="AL5" s="696"/>
      <c r="AM5" s="696"/>
      <c r="AN5" s="696"/>
      <c r="AO5" s="696"/>
      <c r="AP5" s="696"/>
      <c r="AQ5" s="696"/>
      <c r="AR5" s="696"/>
    </row>
    <row r="6" spans="1:44" s="305" customFormat="1" ht="12.75">
      <c r="A6" s="269" t="s">
        <v>1043</v>
      </c>
      <c r="B6" s="302">
        <v>3.6982273044548273</v>
      </c>
      <c r="C6" s="302">
        <v>4.79762448127247</v>
      </c>
      <c r="D6" s="302">
        <v>3.7247158467794717</v>
      </c>
      <c r="E6" s="302">
        <v>4.286511029975422</v>
      </c>
      <c r="F6" s="302">
        <v>4.044708441363391</v>
      </c>
      <c r="G6" s="302">
        <v>4.094848925411014</v>
      </c>
      <c r="H6" s="302">
        <v>4.16446775</v>
      </c>
      <c r="I6" s="702">
        <v>12.60713328744143</v>
      </c>
      <c r="J6" s="703">
        <v>1.8446014030857032</v>
      </c>
      <c r="K6" s="704">
        <v>2.9608885380188354</v>
      </c>
      <c r="L6" s="705">
        <v>1.2711803373217698</v>
      </c>
      <c r="M6" s="707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</row>
    <row r="7" spans="1:56" s="304" customFormat="1" ht="16.5" customHeight="1" thickBot="1">
      <c r="A7" s="314" t="s">
        <v>1044</v>
      </c>
      <c r="B7" s="315">
        <v>10.801876541045322</v>
      </c>
      <c r="C7" s="315">
        <v>10.59019806773432</v>
      </c>
      <c r="D7" s="315">
        <v>10.28965313627955</v>
      </c>
      <c r="E7" s="315">
        <v>11.318839589637076</v>
      </c>
      <c r="F7" s="315">
        <v>11.4846752011535</v>
      </c>
      <c r="G7" s="315">
        <v>11.88194280174585</v>
      </c>
      <c r="H7" s="708">
        <v>12.85210652</v>
      </c>
      <c r="I7" s="709">
        <v>18.980313014726157</v>
      </c>
      <c r="J7" s="709">
        <v>1.6421591190058757</v>
      </c>
      <c r="K7" s="710">
        <v>11.906573715808321</v>
      </c>
      <c r="L7" s="711">
        <v>4.002481897162347</v>
      </c>
      <c r="M7" s="712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713"/>
      <c r="AO7" s="713"/>
      <c r="AP7" s="713"/>
      <c r="AQ7" s="713"/>
      <c r="AR7" s="713"/>
      <c r="AS7" s="303"/>
      <c r="AT7" s="303"/>
      <c r="AU7" s="303"/>
      <c r="AV7" s="714"/>
      <c r="AW7" s="714"/>
      <c r="AX7" s="714"/>
      <c r="AY7" s="714"/>
      <c r="AZ7" s="714"/>
      <c r="BA7" s="714"/>
      <c r="BB7" s="714"/>
      <c r="BC7" s="714"/>
      <c r="BD7" s="714"/>
    </row>
    <row r="8" spans="1:44" s="305" customFormat="1" ht="12.75">
      <c r="A8" s="269" t="s">
        <v>1045</v>
      </c>
      <c r="B8" s="299">
        <v>7.4932516615344005</v>
      </c>
      <c r="C8" s="299">
        <v>6.285194049977516</v>
      </c>
      <c r="D8" s="299">
        <v>8.189516137006716</v>
      </c>
      <c r="E8" s="299">
        <v>8.539186683522118</v>
      </c>
      <c r="F8" s="299">
        <v>9.436026712468717</v>
      </c>
      <c r="G8" s="299">
        <v>11.68198255849999</v>
      </c>
      <c r="H8" s="299">
        <v>9.384109</v>
      </c>
      <c r="I8" s="702">
        <v>25.234136311903967</v>
      </c>
      <c r="J8" s="703">
        <v>2.6652514392761497</v>
      </c>
      <c r="K8" s="650">
        <v>-0.550207349456866</v>
      </c>
      <c r="L8" s="705">
        <v>-10.275135722349987</v>
      </c>
      <c r="M8" s="715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</row>
    <row r="9" spans="1:44" s="306" customFormat="1" ht="12.75">
      <c r="A9" s="269" t="s">
        <v>1046</v>
      </c>
      <c r="B9" s="299">
        <v>3.4413411441968536</v>
      </c>
      <c r="C9" s="299">
        <v>3.9800747327789154</v>
      </c>
      <c r="D9" s="299">
        <v>4.243563386662405</v>
      </c>
      <c r="E9" s="299">
        <v>4.404284448231436</v>
      </c>
      <c r="F9" s="299">
        <v>6.3378994727646685</v>
      </c>
      <c r="G9" s="299">
        <v>5.674599599046964</v>
      </c>
      <c r="H9" s="299">
        <v>5.829481</v>
      </c>
      <c r="I9" s="702">
        <v>69.3956151319167</v>
      </c>
      <c r="J9" s="703">
        <v>5.1113127692500315</v>
      </c>
      <c r="K9" s="650">
        <v>-8.021876568876685</v>
      </c>
      <c r="L9" s="705">
        <v>2.0320490692241844</v>
      </c>
      <c r="M9" s="716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  <c r="AD9" s="649"/>
      <c r="AE9" s="649"/>
      <c r="AF9" s="649"/>
      <c r="AG9" s="649"/>
      <c r="AH9" s="649"/>
      <c r="AI9" s="649"/>
      <c r="AJ9" s="649"/>
      <c r="AK9" s="649"/>
      <c r="AL9" s="649"/>
      <c r="AM9" s="649"/>
      <c r="AN9" s="649"/>
      <c r="AO9" s="649"/>
      <c r="AP9" s="649"/>
      <c r="AQ9" s="649"/>
      <c r="AR9" s="649"/>
    </row>
    <row r="10" spans="1:44" s="306" customFormat="1" ht="12.75">
      <c r="A10" s="269" t="s">
        <v>467</v>
      </c>
      <c r="B10" s="299">
        <v>88.63406670992518</v>
      </c>
      <c r="C10" s="299">
        <v>98.35897181796935</v>
      </c>
      <c r="D10" s="299">
        <v>106.9892226365052</v>
      </c>
      <c r="E10" s="299">
        <v>115.11127568531425</v>
      </c>
      <c r="F10" s="299">
        <v>124.41727193837413</v>
      </c>
      <c r="G10" s="299">
        <v>132.59231089493508</v>
      </c>
      <c r="H10" s="299">
        <v>162.555073</v>
      </c>
      <c r="I10" s="702">
        <v>83.400219615329</v>
      </c>
      <c r="J10" s="703">
        <v>5.228237837432433</v>
      </c>
      <c r="K10" s="650">
        <v>30.653140410051847</v>
      </c>
      <c r="L10" s="705">
        <v>10.724257195392916</v>
      </c>
      <c r="M10" s="716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</row>
    <row r="11" spans="1:44" s="306" customFormat="1" ht="12.75">
      <c r="A11" s="269" t="s">
        <v>487</v>
      </c>
      <c r="B11" s="299">
        <v>101.52476625798485</v>
      </c>
      <c r="C11" s="299">
        <v>105.32149547154381</v>
      </c>
      <c r="D11" s="299">
        <v>113.2864377210133</v>
      </c>
      <c r="E11" s="299">
        <v>117.36530369185847</v>
      </c>
      <c r="F11" s="299">
        <v>126.6614685317493</v>
      </c>
      <c r="G11" s="299">
        <v>129.90289391079187</v>
      </c>
      <c r="H11" s="299">
        <v>142.245653</v>
      </c>
      <c r="I11" s="702">
        <v>40.10931346400661</v>
      </c>
      <c r="J11" s="703">
        <v>2.8807380450687474</v>
      </c>
      <c r="K11" s="650">
        <v>12.30380845011625</v>
      </c>
      <c r="L11" s="705">
        <v>4.645646739297593</v>
      </c>
      <c r="M11" s="716"/>
      <c r="N11" s="649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</row>
    <row r="12" spans="1:44" s="306" customFormat="1" ht="12.75">
      <c r="A12" s="269" t="s">
        <v>1049</v>
      </c>
      <c r="B12" s="299">
        <v>17.763639235155054</v>
      </c>
      <c r="C12" s="299">
        <v>17.875121641151047</v>
      </c>
      <c r="D12" s="299">
        <v>19.43906066397662</v>
      </c>
      <c r="E12" s="299">
        <v>21.618861648078823</v>
      </c>
      <c r="F12" s="299">
        <v>21.16218487253735</v>
      </c>
      <c r="G12" s="299">
        <v>21.35143575484635</v>
      </c>
      <c r="H12" s="299">
        <v>24.777367</v>
      </c>
      <c r="I12" s="702">
        <v>39.4836197245239</v>
      </c>
      <c r="J12" s="703">
        <v>2.923491474580143</v>
      </c>
      <c r="K12" s="650">
        <v>17.083217773766624</v>
      </c>
      <c r="L12" s="705">
        <v>7.743847045408737</v>
      </c>
      <c r="M12" s="716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  <c r="AL12" s="649"/>
      <c r="AM12" s="649"/>
      <c r="AN12" s="649"/>
      <c r="AO12" s="649"/>
      <c r="AP12" s="649"/>
      <c r="AQ12" s="649"/>
      <c r="AR12" s="649"/>
    </row>
    <row r="13" spans="1:44" s="306" customFormat="1" ht="12.75" customHeight="1">
      <c r="A13" s="269" t="s">
        <v>468</v>
      </c>
      <c r="B13" s="299">
        <v>22.83636378979337</v>
      </c>
      <c r="C13" s="299">
        <v>22.63101569050974</v>
      </c>
      <c r="D13" s="299">
        <v>25.13750693393425</v>
      </c>
      <c r="E13" s="299">
        <v>25.16670914054609</v>
      </c>
      <c r="F13" s="299">
        <v>26.2456898550275</v>
      </c>
      <c r="G13" s="299">
        <v>29.101215258033275</v>
      </c>
      <c r="H13" s="737">
        <v>34.848153</v>
      </c>
      <c r="I13" s="702">
        <v>52.59939507346287</v>
      </c>
      <c r="J13" s="703">
        <v>3.7070994730822355</v>
      </c>
      <c r="K13" s="650">
        <v>32.77666996939177</v>
      </c>
      <c r="L13" s="705">
        <v>9.444276375448645</v>
      </c>
      <c r="M13" s="716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</row>
    <row r="14" spans="1:44" s="306" customFormat="1" ht="12.75" outlineLevel="1">
      <c r="A14" s="269" t="s">
        <v>469</v>
      </c>
      <c r="B14" s="299" t="s">
        <v>470</v>
      </c>
      <c r="C14" s="299" t="s">
        <v>470</v>
      </c>
      <c r="D14" s="299">
        <v>31.17512634118343</v>
      </c>
      <c r="E14" s="299">
        <v>35.31920018833058</v>
      </c>
      <c r="F14" s="299">
        <v>37.57388708085084</v>
      </c>
      <c r="G14" s="299">
        <v>42.27199853449275</v>
      </c>
      <c r="H14" s="302" t="s">
        <v>470</v>
      </c>
      <c r="I14" s="702" t="s">
        <v>488</v>
      </c>
      <c r="J14" s="650">
        <v>5.397476475760632</v>
      </c>
      <c r="K14" s="650" t="s">
        <v>489</v>
      </c>
      <c r="L14" s="705">
        <v>6.397815002464369</v>
      </c>
      <c r="M14" s="716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</row>
    <row r="15" spans="1:44" s="307" customFormat="1" ht="12.75" outlineLevel="1">
      <c r="A15" s="269" t="s">
        <v>473</v>
      </c>
      <c r="B15" s="299" t="s">
        <v>470</v>
      </c>
      <c r="C15" s="299" t="s">
        <v>470</v>
      </c>
      <c r="D15" s="299">
        <v>11.12846707771559</v>
      </c>
      <c r="E15" s="299">
        <v>11.74841002100497</v>
      </c>
      <c r="F15" s="299">
        <v>11.958663549155663</v>
      </c>
      <c r="G15" s="299">
        <v>13.392383459035539</v>
      </c>
      <c r="H15" s="302" t="s">
        <v>470</v>
      </c>
      <c r="I15" s="702" t="s">
        <v>488</v>
      </c>
      <c r="J15" s="650">
        <v>2.276750123752878</v>
      </c>
      <c r="K15" s="650" t="s">
        <v>489</v>
      </c>
      <c r="L15" s="705">
        <v>-3.178145716154157</v>
      </c>
      <c r="M15" s="717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651"/>
      <c r="AL15" s="651"/>
      <c r="AM15" s="651"/>
      <c r="AN15" s="651"/>
      <c r="AO15" s="651"/>
      <c r="AP15" s="651"/>
      <c r="AQ15" s="651"/>
      <c r="AR15" s="651"/>
    </row>
    <row r="16" spans="1:44" s="306" customFormat="1" ht="12.75">
      <c r="A16" s="269" t="s">
        <v>474</v>
      </c>
      <c r="B16" s="299" t="s">
        <v>470</v>
      </c>
      <c r="C16" s="299" t="s">
        <v>470</v>
      </c>
      <c r="D16" s="299">
        <v>20.29244765754943</v>
      </c>
      <c r="E16" s="299">
        <v>26.84496573498093</v>
      </c>
      <c r="F16" s="299">
        <v>23.665880304990264</v>
      </c>
      <c r="G16" s="299">
        <v>25.132323433024073</v>
      </c>
      <c r="H16" s="302" t="s">
        <v>470</v>
      </c>
      <c r="I16" s="702" t="s">
        <v>488</v>
      </c>
      <c r="J16" s="650">
        <v>4.441256367550416</v>
      </c>
      <c r="K16" s="650" t="s">
        <v>489</v>
      </c>
      <c r="L16" s="705">
        <v>5.928815647338714</v>
      </c>
      <c r="M16" s="716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</row>
    <row r="17" spans="1:44" s="307" customFormat="1" ht="12.75">
      <c r="A17" s="269" t="s">
        <v>475</v>
      </c>
      <c r="B17" s="299" t="s">
        <v>470</v>
      </c>
      <c r="C17" s="299" t="s">
        <v>470</v>
      </c>
      <c r="D17" s="299">
        <v>10.427671270269794</v>
      </c>
      <c r="E17" s="299">
        <v>11.304216568420253</v>
      </c>
      <c r="F17" s="299">
        <v>11.743733939164324</v>
      </c>
      <c r="G17" s="299">
        <v>12.4082143430355</v>
      </c>
      <c r="H17" s="302" t="s">
        <v>470</v>
      </c>
      <c r="I17" s="702" t="s">
        <v>488</v>
      </c>
      <c r="J17" s="650">
        <v>1.7858214033649844</v>
      </c>
      <c r="K17" s="650" t="s">
        <v>489</v>
      </c>
      <c r="L17" s="705">
        <v>-5.413476307224374</v>
      </c>
      <c r="M17" s="717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651"/>
      <c r="AL17" s="651"/>
      <c r="AM17" s="651"/>
      <c r="AN17" s="651"/>
      <c r="AO17" s="651"/>
      <c r="AP17" s="651"/>
      <c r="AQ17" s="651"/>
      <c r="AR17" s="651"/>
    </row>
    <row r="18" spans="1:44" s="307" customFormat="1" ht="12.75">
      <c r="A18" s="269" t="s">
        <v>490</v>
      </c>
      <c r="B18" s="299">
        <v>58.24358849005851</v>
      </c>
      <c r="C18" s="299">
        <v>65.31394320655696</v>
      </c>
      <c r="D18" s="299">
        <v>69.29341509911006</v>
      </c>
      <c r="E18" s="299">
        <v>73.34556261811262</v>
      </c>
      <c r="F18" s="299">
        <v>77.34389996219768</v>
      </c>
      <c r="G18" s="299">
        <v>79.19301007349817</v>
      </c>
      <c r="H18" s="737">
        <v>85.70431</v>
      </c>
      <c r="I18" s="702">
        <v>47.148059077144126</v>
      </c>
      <c r="J18" s="703">
        <v>3.2924952929494267</v>
      </c>
      <c r="K18" s="650">
        <v>10.809398080376775</v>
      </c>
      <c r="L18" s="705">
        <v>4.034260797273914</v>
      </c>
      <c r="M18" s="717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1"/>
      <c r="AP18" s="651"/>
      <c r="AQ18" s="651"/>
      <c r="AR18" s="651"/>
    </row>
    <row r="19" spans="1:44" s="305" customFormat="1" ht="12.75">
      <c r="A19" s="269" t="s">
        <v>491</v>
      </c>
      <c r="B19" s="299">
        <v>17.40687370180556</v>
      </c>
      <c r="C19" s="299">
        <v>17.340263235564947</v>
      </c>
      <c r="D19" s="299">
        <v>18.20498491595265</v>
      </c>
      <c r="E19" s="299">
        <v>18.113911274323563</v>
      </c>
      <c r="F19" s="299">
        <v>19.62763421395194</v>
      </c>
      <c r="G19" s="299">
        <v>23.851651192829895</v>
      </c>
      <c r="H19" s="299">
        <v>25.231367</v>
      </c>
      <c r="I19" s="702">
        <v>44.95059499043088</v>
      </c>
      <c r="J19" s="703">
        <v>3.328324385291815</v>
      </c>
      <c r="K19" s="650">
        <v>28.550220189373366</v>
      </c>
      <c r="L19" s="705">
        <v>2.852888216964944</v>
      </c>
      <c r="M19" s="718"/>
      <c r="N19" s="64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8"/>
      <c r="AE19" s="648"/>
      <c r="AF19" s="648"/>
      <c r="AG19" s="648"/>
      <c r="AH19" s="648"/>
      <c r="AI19" s="648"/>
      <c r="AJ19" s="648"/>
      <c r="AK19" s="648"/>
      <c r="AL19" s="648"/>
      <c r="AM19" s="648"/>
      <c r="AN19" s="648"/>
      <c r="AO19" s="648"/>
      <c r="AP19" s="648"/>
      <c r="AQ19" s="648"/>
      <c r="AR19" s="648"/>
    </row>
    <row r="20" spans="1:44" ht="12.75">
      <c r="A20" s="269" t="s">
        <v>476</v>
      </c>
      <c r="B20" s="299">
        <v>81.16627897718593</v>
      </c>
      <c r="C20" s="299">
        <v>92.50267569826221</v>
      </c>
      <c r="D20" s="299">
        <v>111.4020857019425</v>
      </c>
      <c r="E20" s="299">
        <v>119.98307699105042</v>
      </c>
      <c r="F20" s="299">
        <v>142.39858672168222</v>
      </c>
      <c r="G20" s="299">
        <v>150.76343519083758</v>
      </c>
      <c r="H20" s="299">
        <v>159.141192</v>
      </c>
      <c r="I20" s="702">
        <v>96.06811351390287</v>
      </c>
      <c r="J20" s="703">
        <v>5.814608406209259</v>
      </c>
      <c r="K20" s="650">
        <v>11.757564217291815</v>
      </c>
      <c r="L20" s="705">
        <v>2.7601419687737994</v>
      </c>
      <c r="M20" s="719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</row>
    <row r="21" spans="1:44" s="308" customFormat="1" ht="12.75">
      <c r="A21" s="269" t="s">
        <v>1056</v>
      </c>
      <c r="B21" s="299">
        <v>31.178624994621167</v>
      </c>
      <c r="C21" s="299">
        <v>32.01501764316869</v>
      </c>
      <c r="D21" s="299">
        <v>31.631579338807846</v>
      </c>
      <c r="E21" s="299">
        <v>35.456200577511865</v>
      </c>
      <c r="F21" s="299">
        <v>36.341338766616154</v>
      </c>
      <c r="G21" s="299">
        <v>38.410988675592264</v>
      </c>
      <c r="H21" s="299">
        <v>49.4405468</v>
      </c>
      <c r="I21" s="702">
        <v>58.571928071007996</v>
      </c>
      <c r="J21" s="703">
        <v>4.107716686401729</v>
      </c>
      <c r="K21" s="650">
        <v>36.04492425968915</v>
      </c>
      <c r="L21" s="705">
        <v>13.707367263801094</v>
      </c>
      <c r="M21" s="720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4"/>
      <c r="AD21" s="654"/>
      <c r="AE21" s="654"/>
      <c r="AF21" s="654"/>
      <c r="AG21" s="654"/>
      <c r="AH21" s="654"/>
      <c r="AI21" s="654"/>
      <c r="AJ21" s="654"/>
      <c r="AK21" s="654"/>
      <c r="AL21" s="654"/>
      <c r="AM21" s="654"/>
      <c r="AN21" s="654"/>
      <c r="AO21" s="654"/>
      <c r="AP21" s="654"/>
      <c r="AQ21" s="654"/>
      <c r="AR21" s="654"/>
    </row>
    <row r="22" spans="1:44" ht="12.75">
      <c r="A22" s="269" t="s">
        <v>1057</v>
      </c>
      <c r="B22" s="299">
        <v>5.2883476733933055</v>
      </c>
      <c r="C22" s="299">
        <v>8.024054817058584</v>
      </c>
      <c r="D22" s="299">
        <v>8.351194969050661</v>
      </c>
      <c r="E22" s="299">
        <v>9.95323502754569</v>
      </c>
      <c r="F22" s="299">
        <v>10.619189624334272</v>
      </c>
      <c r="G22" s="299">
        <v>11.729103936488185</v>
      </c>
      <c r="H22" s="299">
        <v>16.293156</v>
      </c>
      <c r="I22" s="702">
        <v>208.09540155565037</v>
      </c>
      <c r="J22" s="703">
        <v>10.451397697316567</v>
      </c>
      <c r="K22" s="650">
        <v>53.431255833906775</v>
      </c>
      <c r="L22" s="705">
        <v>18.16240143682557</v>
      </c>
      <c r="M22" s="63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</row>
    <row r="23" spans="1:44" s="309" customFormat="1" ht="15" customHeight="1">
      <c r="A23" s="317" t="s">
        <v>1058</v>
      </c>
      <c r="B23" s="318">
        <v>496.96535867244853</v>
      </c>
      <c r="C23" s="318">
        <v>536.3160975407438</v>
      </c>
      <c r="D23" s="318">
        <v>589.1922798506804</v>
      </c>
      <c r="E23" s="318">
        <v>634.2744002988321</v>
      </c>
      <c r="F23" s="318">
        <v>685.5333555458649</v>
      </c>
      <c r="G23" s="318">
        <v>727.4575468149876</v>
      </c>
      <c r="H23" s="721">
        <v>816.4920807999999</v>
      </c>
      <c r="I23" s="722">
        <v>64.29557242804775</v>
      </c>
      <c r="J23" s="722">
        <v>4.2362696156804285</v>
      </c>
      <c r="K23" s="722">
        <v>19.10318793311778</v>
      </c>
      <c r="L23" s="723">
        <v>5.944598457103611</v>
      </c>
      <c r="M23" s="724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</row>
    <row r="24" spans="1:44" s="728" customFormat="1" ht="18" customHeight="1" thickBot="1">
      <c r="A24" s="690" t="s">
        <v>1059</v>
      </c>
      <c r="B24" s="691">
        <v>507.76723521349385</v>
      </c>
      <c r="C24" s="691">
        <v>546.9062956084781</v>
      </c>
      <c r="D24" s="691">
        <v>599.4819329869599</v>
      </c>
      <c r="E24" s="691">
        <v>645.5932398884692</v>
      </c>
      <c r="F24" s="691">
        <v>697.0180307470184</v>
      </c>
      <c r="G24" s="691">
        <v>739.3394896167334</v>
      </c>
      <c r="H24" s="738">
        <v>829.34418732</v>
      </c>
      <c r="I24" s="739">
        <v>63.33156805032863</v>
      </c>
      <c r="J24" s="739">
        <v>4.185586923143274</v>
      </c>
      <c r="K24" s="739">
        <v>18.984610259100897</v>
      </c>
      <c r="L24" s="740">
        <v>5.913629960527689</v>
      </c>
      <c r="M24" s="726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7"/>
      <c r="AP24" s="727"/>
      <c r="AQ24" s="727"/>
      <c r="AR24" s="727"/>
    </row>
    <row r="25" spans="1:44" ht="12.75">
      <c r="A25" s="65" t="s">
        <v>479</v>
      </c>
      <c r="B25" s="712"/>
      <c r="C25" s="712"/>
      <c r="D25" s="712"/>
      <c r="E25" s="729"/>
      <c r="F25" s="719"/>
      <c r="G25" s="730"/>
      <c r="H25" s="730"/>
      <c r="I25" s="715"/>
      <c r="J25" s="715"/>
      <c r="K25" s="715"/>
      <c r="L25" s="715"/>
      <c r="M25" s="71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</row>
    <row r="26" spans="1:13" s="669" customFormat="1" ht="14.25">
      <c r="A26" s="668" t="s">
        <v>480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s="669" customFormat="1" ht="14.25">
      <c r="A27" s="668" t="s">
        <v>481</v>
      </c>
      <c r="B27" s="731"/>
      <c r="C27" s="731"/>
      <c r="D27" s="731"/>
      <c r="E27" s="731"/>
      <c r="F27" s="732"/>
      <c r="G27" s="731"/>
      <c r="H27" s="731"/>
      <c r="I27" s="731"/>
      <c r="J27" s="731"/>
      <c r="K27" s="731"/>
      <c r="L27" s="731"/>
      <c r="M27" s="731"/>
    </row>
    <row r="28" spans="1:13" s="669" customFormat="1" ht="14.25">
      <c r="A28" s="668" t="s">
        <v>482</v>
      </c>
      <c r="B28" s="731"/>
      <c r="C28" s="731"/>
      <c r="D28" s="731"/>
      <c r="E28" s="731"/>
      <c r="F28" s="732"/>
      <c r="G28" s="731"/>
      <c r="H28" s="731"/>
      <c r="I28" s="731"/>
      <c r="J28" s="731"/>
      <c r="K28" s="731"/>
      <c r="L28" s="731"/>
      <c r="M28" s="731"/>
    </row>
    <row r="29" spans="1:13" ht="14.25">
      <c r="A29" s="668" t="s">
        <v>494</v>
      </c>
      <c r="B29" s="63"/>
      <c r="C29" s="63"/>
      <c r="D29" s="63"/>
      <c r="E29" s="63"/>
      <c r="F29" s="63"/>
      <c r="G29" s="63"/>
      <c r="H29" s="63"/>
      <c r="I29" s="64"/>
      <c r="J29" s="64"/>
      <c r="K29" s="64"/>
      <c r="L29" s="64"/>
      <c r="M29" s="63"/>
    </row>
    <row r="30" spans="1:13" ht="12.75">
      <c r="A30" s="674"/>
      <c r="B30" s="63"/>
      <c r="C30" s="63"/>
      <c r="D30" s="63"/>
      <c r="E30" s="63"/>
      <c r="F30" s="63"/>
      <c r="G30" s="63"/>
      <c r="H30" s="63"/>
      <c r="I30" s="64"/>
      <c r="J30" s="64"/>
      <c r="K30" s="64"/>
      <c r="L30" s="64"/>
      <c r="M30" s="63"/>
    </row>
    <row r="31" spans="1:13" ht="12.75">
      <c r="A31" s="1001" t="s">
        <v>501</v>
      </c>
      <c r="B31" s="63"/>
      <c r="C31" s="63"/>
      <c r="D31" s="63"/>
      <c r="E31" s="63"/>
      <c r="F31" s="63"/>
      <c r="G31" s="63"/>
      <c r="H31" s="63"/>
      <c r="I31" s="64"/>
      <c r="J31" s="64"/>
      <c r="K31" s="64"/>
      <c r="L31" s="64"/>
      <c r="M31" s="63"/>
    </row>
    <row r="32" spans="2:13" ht="12.75">
      <c r="B32" s="63"/>
      <c r="C32" s="63"/>
      <c r="D32" s="63"/>
      <c r="E32" s="63"/>
      <c r="F32" s="63"/>
      <c r="G32" s="63"/>
      <c r="H32" s="63"/>
      <c r="I32" s="64"/>
      <c r="J32" s="64"/>
      <c r="K32" s="64"/>
      <c r="L32" s="64"/>
      <c r="M32" s="63"/>
    </row>
    <row r="33" spans="2:13" ht="12.75">
      <c r="B33" s="63"/>
      <c r="C33" s="63"/>
      <c r="D33" s="63"/>
      <c r="E33" s="63"/>
      <c r="F33" s="63"/>
      <c r="G33" s="63"/>
      <c r="H33" s="63"/>
      <c r="I33" s="64"/>
      <c r="J33" s="64"/>
      <c r="K33" s="64"/>
      <c r="L33" s="64"/>
      <c r="M33" s="63"/>
    </row>
    <row r="34" spans="2:13" ht="12.75">
      <c r="B34" s="63"/>
      <c r="C34" s="63"/>
      <c r="D34" s="63"/>
      <c r="E34" s="63"/>
      <c r="F34" s="63"/>
      <c r="G34" s="63"/>
      <c r="H34" s="63"/>
      <c r="I34" s="64"/>
      <c r="J34" s="64"/>
      <c r="K34" s="64"/>
      <c r="L34" s="64"/>
      <c r="M34" s="63"/>
    </row>
    <row r="35" spans="2:13" ht="12.75">
      <c r="B35" s="63"/>
      <c r="C35" s="63"/>
      <c r="D35" s="63"/>
      <c r="E35" s="63"/>
      <c r="F35" s="63"/>
      <c r="G35" s="63"/>
      <c r="H35" s="63"/>
      <c r="I35" s="64"/>
      <c r="J35" s="64"/>
      <c r="K35" s="64"/>
      <c r="L35" s="64"/>
      <c r="M35" s="63"/>
    </row>
    <row r="36" spans="2:13" ht="12.75">
      <c r="B36" s="63"/>
      <c r="C36" s="63"/>
      <c r="D36" s="63"/>
      <c r="E36" s="63"/>
      <c r="F36" s="63"/>
      <c r="G36" s="63"/>
      <c r="H36" s="63"/>
      <c r="I36" s="64"/>
      <c r="J36" s="64"/>
      <c r="K36" s="64"/>
      <c r="L36" s="64"/>
      <c r="M36" s="63"/>
    </row>
    <row r="37" spans="2:13" ht="12.75">
      <c r="B37" s="729"/>
      <c r="C37" s="63"/>
      <c r="D37" s="63"/>
      <c r="E37" s="63"/>
      <c r="F37" s="63"/>
      <c r="G37" s="63"/>
      <c r="H37" s="63"/>
      <c r="I37" s="64"/>
      <c r="J37" s="64"/>
      <c r="K37" s="64"/>
      <c r="L37" s="64"/>
      <c r="M37" s="63"/>
    </row>
    <row r="38" spans="2:13" ht="12.75">
      <c r="B38" s="729"/>
      <c r="C38" s="63"/>
      <c r="D38" s="63"/>
      <c r="E38" s="63"/>
      <c r="F38" s="63"/>
      <c r="G38" s="63"/>
      <c r="H38" s="63"/>
      <c r="I38" s="64"/>
      <c r="J38" s="64"/>
      <c r="K38" s="64"/>
      <c r="L38" s="64"/>
      <c r="M38" s="63"/>
    </row>
    <row r="39" spans="2:13" ht="12.75">
      <c r="B39" s="729"/>
      <c r="C39" s="63"/>
      <c r="D39" s="63"/>
      <c r="E39" s="63"/>
      <c r="F39" s="63"/>
      <c r="G39" s="63"/>
      <c r="H39" s="63"/>
      <c r="I39" s="64"/>
      <c r="J39" s="64"/>
      <c r="K39" s="64"/>
      <c r="L39" s="64"/>
      <c r="M39" s="63"/>
    </row>
    <row r="40" spans="2:13" ht="12.75">
      <c r="B40" s="729"/>
      <c r="C40" s="63"/>
      <c r="D40" s="63"/>
      <c r="E40" s="63"/>
      <c r="F40" s="63"/>
      <c r="G40" s="63"/>
      <c r="H40" s="63"/>
      <c r="I40" s="64"/>
      <c r="J40" s="64"/>
      <c r="K40" s="64"/>
      <c r="L40" s="64"/>
      <c r="M40" s="63"/>
    </row>
    <row r="41" spans="2:13" ht="12.75">
      <c r="B41" s="729"/>
      <c r="C41" s="63"/>
      <c r="D41" s="63"/>
      <c r="E41" s="63"/>
      <c r="F41" s="63"/>
      <c r="G41" s="63"/>
      <c r="H41" s="63"/>
      <c r="I41" s="64"/>
      <c r="J41" s="64"/>
      <c r="K41" s="64"/>
      <c r="L41" s="64"/>
      <c r="M41" s="63"/>
    </row>
    <row r="42" spans="2:13" ht="12.75">
      <c r="B42" s="729"/>
      <c r="C42" s="63"/>
      <c r="D42" s="63"/>
      <c r="E42" s="63"/>
      <c r="F42" s="63"/>
      <c r="G42" s="63"/>
      <c r="H42" s="63"/>
      <c r="I42" s="64"/>
      <c r="J42" s="64"/>
      <c r="K42" s="64"/>
      <c r="L42" s="64"/>
      <c r="M42" s="63"/>
    </row>
    <row r="43" spans="2:13" ht="12.75">
      <c r="B43" s="729"/>
      <c r="C43" s="63"/>
      <c r="D43" s="63"/>
      <c r="E43" s="63"/>
      <c r="F43" s="63"/>
      <c r="G43" s="63"/>
      <c r="H43" s="63"/>
      <c r="I43" s="64"/>
      <c r="J43" s="64"/>
      <c r="K43" s="64"/>
      <c r="L43" s="64"/>
      <c r="M43" s="63"/>
    </row>
    <row r="44" spans="2:13" ht="12.75">
      <c r="B44" s="729"/>
      <c r="C44" s="63"/>
      <c r="D44" s="63"/>
      <c r="E44" s="63"/>
      <c r="F44" s="63"/>
      <c r="G44" s="63"/>
      <c r="H44" s="63"/>
      <c r="I44" s="64"/>
      <c r="J44" s="64"/>
      <c r="K44" s="64"/>
      <c r="L44" s="64"/>
      <c r="M44" s="63"/>
    </row>
    <row r="45" spans="2:13" ht="12.75">
      <c r="B45" s="729"/>
      <c r="C45" s="63"/>
      <c r="D45" s="63"/>
      <c r="E45" s="63"/>
      <c r="F45" s="63"/>
      <c r="G45" s="63"/>
      <c r="H45" s="63"/>
      <c r="I45" s="64"/>
      <c r="J45" s="64"/>
      <c r="K45" s="64"/>
      <c r="L45" s="64"/>
      <c r="M45" s="63"/>
    </row>
    <row r="46" spans="2:13" ht="12.75">
      <c r="B46" s="729"/>
      <c r="C46" s="63"/>
      <c r="D46" s="63"/>
      <c r="E46" s="63"/>
      <c r="F46" s="63"/>
      <c r="G46" s="63"/>
      <c r="H46" s="63"/>
      <c r="I46" s="64"/>
      <c r="J46" s="64"/>
      <c r="K46" s="64"/>
      <c r="L46" s="64"/>
      <c r="M46" s="63"/>
    </row>
    <row r="47" spans="2:13" ht="12.75">
      <c r="B47" s="63"/>
      <c r="C47" s="63"/>
      <c r="D47" s="63"/>
      <c r="E47" s="63"/>
      <c r="F47" s="63"/>
      <c r="G47" s="63"/>
      <c r="H47" s="63"/>
      <c r="I47" s="64"/>
      <c r="J47" s="64"/>
      <c r="K47" s="64"/>
      <c r="L47" s="64"/>
      <c r="M47" s="63"/>
    </row>
    <row r="48" spans="2:13" ht="12.75">
      <c r="B48" s="63"/>
      <c r="C48" s="63"/>
      <c r="D48" s="63"/>
      <c r="E48" s="63"/>
      <c r="F48" s="63"/>
      <c r="G48" s="63"/>
      <c r="H48" s="63"/>
      <c r="I48" s="64"/>
      <c r="J48" s="64"/>
      <c r="K48" s="64"/>
      <c r="L48" s="64"/>
      <c r="M48" s="63"/>
    </row>
    <row r="49" spans="2:13" ht="12.75">
      <c r="B49" s="63"/>
      <c r="C49" s="63"/>
      <c r="D49" s="63"/>
      <c r="E49" s="63"/>
      <c r="F49" s="63"/>
      <c r="G49" s="63"/>
      <c r="H49" s="63"/>
      <c r="I49" s="64"/>
      <c r="J49" s="64"/>
      <c r="K49" s="64"/>
      <c r="L49" s="64"/>
      <c r="M49" s="63"/>
    </row>
    <row r="50" spans="2:13" ht="12.75">
      <c r="B50" s="63"/>
      <c r="C50" s="63"/>
      <c r="D50" s="63"/>
      <c r="E50" s="63"/>
      <c r="F50" s="63"/>
      <c r="G50" s="63"/>
      <c r="H50" s="63"/>
      <c r="I50" s="64"/>
      <c r="J50" s="64"/>
      <c r="K50" s="64"/>
      <c r="L50" s="64"/>
      <c r="M50" s="63"/>
    </row>
    <row r="51" spans="2:13" ht="12.75">
      <c r="B51" s="63"/>
      <c r="C51" s="63"/>
      <c r="D51" s="63"/>
      <c r="E51" s="63"/>
      <c r="F51" s="63"/>
      <c r="G51" s="63"/>
      <c r="H51" s="63"/>
      <c r="I51" s="64"/>
      <c r="J51" s="64"/>
      <c r="K51" s="64"/>
      <c r="L51" s="64"/>
      <c r="M51" s="63"/>
    </row>
    <row r="52" spans="2:13" ht="12.75">
      <c r="B52" s="63"/>
      <c r="C52" s="63"/>
      <c r="D52" s="63"/>
      <c r="E52" s="63"/>
      <c r="F52" s="63"/>
      <c r="G52" s="63"/>
      <c r="H52" s="63"/>
      <c r="I52" s="64"/>
      <c r="J52" s="64"/>
      <c r="K52" s="64"/>
      <c r="L52" s="64"/>
      <c r="M52" s="63"/>
    </row>
    <row r="53" spans="2:13" ht="12.75">
      <c r="B53" s="63"/>
      <c r="C53" s="63"/>
      <c r="D53" s="63"/>
      <c r="E53" s="63"/>
      <c r="F53" s="63"/>
      <c r="G53" s="63"/>
      <c r="H53" s="63"/>
      <c r="I53" s="64"/>
      <c r="J53" s="64"/>
      <c r="K53" s="64"/>
      <c r="L53" s="64"/>
      <c r="M53" s="63"/>
    </row>
    <row r="54" spans="2:13" ht="12.75">
      <c r="B54" s="63"/>
      <c r="C54" s="63"/>
      <c r="D54" s="63"/>
      <c r="E54" s="63"/>
      <c r="F54" s="63"/>
      <c r="G54" s="63"/>
      <c r="H54" s="63"/>
      <c r="I54" s="64"/>
      <c r="J54" s="64"/>
      <c r="K54" s="64"/>
      <c r="L54" s="64"/>
      <c r="M54" s="63"/>
    </row>
    <row r="55" spans="2:13" ht="12.75">
      <c r="B55" s="63"/>
      <c r="C55" s="63"/>
      <c r="D55" s="63"/>
      <c r="E55" s="63"/>
      <c r="F55" s="63"/>
      <c r="G55" s="63"/>
      <c r="H55" s="63"/>
      <c r="I55" s="64"/>
      <c r="J55" s="64"/>
      <c r="K55" s="64"/>
      <c r="L55" s="64"/>
      <c r="M55" s="63"/>
    </row>
    <row r="56" spans="2:13" ht="12.75">
      <c r="B56" s="63"/>
      <c r="C56" s="63"/>
      <c r="D56" s="63"/>
      <c r="E56" s="63"/>
      <c r="F56" s="63"/>
      <c r="G56" s="63"/>
      <c r="H56" s="63"/>
      <c r="I56" s="64"/>
      <c r="J56" s="64"/>
      <c r="K56" s="64"/>
      <c r="L56" s="64"/>
      <c r="M56" s="63"/>
    </row>
    <row r="57" spans="2:13" ht="12.75">
      <c r="B57" s="63"/>
      <c r="C57" s="63"/>
      <c r="D57" s="63"/>
      <c r="E57" s="63"/>
      <c r="F57" s="63"/>
      <c r="G57" s="63"/>
      <c r="H57" s="63"/>
      <c r="I57" s="64"/>
      <c r="J57" s="64"/>
      <c r="K57" s="64"/>
      <c r="L57" s="64"/>
      <c r="M57" s="63"/>
    </row>
    <row r="58" spans="2:13" ht="12.75">
      <c r="B58" s="63"/>
      <c r="C58" s="63"/>
      <c r="D58" s="63"/>
      <c r="E58" s="63"/>
      <c r="F58" s="63"/>
      <c r="G58" s="63"/>
      <c r="H58" s="63"/>
      <c r="I58" s="64"/>
      <c r="J58" s="64"/>
      <c r="K58" s="64"/>
      <c r="L58" s="64"/>
      <c r="M58" s="63"/>
    </row>
    <row r="59" spans="2:13" ht="12.75">
      <c r="B59" s="63"/>
      <c r="C59" s="63"/>
      <c r="D59" s="63"/>
      <c r="E59" s="63"/>
      <c r="F59" s="63"/>
      <c r="G59" s="63"/>
      <c r="H59" s="63"/>
      <c r="I59" s="64"/>
      <c r="J59" s="64"/>
      <c r="K59" s="64"/>
      <c r="L59" s="64"/>
      <c r="M59" s="63"/>
    </row>
    <row r="60" spans="2:13" ht="12.75">
      <c r="B60" s="63"/>
      <c r="C60" s="63"/>
      <c r="D60" s="63"/>
      <c r="E60" s="63"/>
      <c r="F60" s="63"/>
      <c r="G60" s="63"/>
      <c r="H60" s="63"/>
      <c r="I60" s="64"/>
      <c r="J60" s="64"/>
      <c r="K60" s="64"/>
      <c r="L60" s="64"/>
      <c r="M60" s="63"/>
    </row>
    <row r="61" spans="2:13" ht="12.75">
      <c r="B61" s="63"/>
      <c r="C61" s="63"/>
      <c r="D61" s="63"/>
      <c r="E61" s="63"/>
      <c r="F61" s="63"/>
      <c r="G61" s="63"/>
      <c r="H61" s="63"/>
      <c r="I61" s="64"/>
      <c r="J61" s="64"/>
      <c r="K61" s="64"/>
      <c r="L61" s="64"/>
      <c r="M61" s="63"/>
    </row>
    <row r="62" spans="2:13" ht="12.75">
      <c r="B62" s="63"/>
      <c r="C62" s="63"/>
      <c r="D62" s="63"/>
      <c r="E62" s="63"/>
      <c r="F62" s="63"/>
      <c r="G62" s="63"/>
      <c r="H62" s="63"/>
      <c r="I62" s="64"/>
      <c r="J62" s="64"/>
      <c r="K62" s="64"/>
      <c r="L62" s="64"/>
      <c r="M62" s="63"/>
    </row>
    <row r="63" spans="2:13" ht="12.75">
      <c r="B63" s="63"/>
      <c r="C63" s="63"/>
      <c r="D63" s="63"/>
      <c r="E63" s="63"/>
      <c r="F63" s="63"/>
      <c r="G63" s="63"/>
      <c r="H63" s="63"/>
      <c r="I63" s="64"/>
      <c r="J63" s="64"/>
      <c r="K63" s="64"/>
      <c r="L63" s="64"/>
      <c r="M63" s="63"/>
    </row>
    <row r="64" spans="2:13" ht="12.75">
      <c r="B64" s="63"/>
      <c r="C64" s="63"/>
      <c r="D64" s="63"/>
      <c r="E64" s="63"/>
      <c r="F64" s="63"/>
      <c r="G64" s="63"/>
      <c r="H64" s="63"/>
      <c r="I64" s="64"/>
      <c r="J64" s="64"/>
      <c r="K64" s="64"/>
      <c r="L64" s="64"/>
      <c r="M64" s="63"/>
    </row>
    <row r="65" spans="2:13" ht="12.75">
      <c r="B65" s="63"/>
      <c r="C65" s="63"/>
      <c r="D65" s="63"/>
      <c r="E65" s="63"/>
      <c r="F65" s="63"/>
      <c r="G65" s="63"/>
      <c r="H65" s="63"/>
      <c r="I65" s="64"/>
      <c r="J65" s="64"/>
      <c r="K65" s="64"/>
      <c r="L65" s="64"/>
      <c r="M65" s="63"/>
    </row>
    <row r="66" spans="2:13" ht="12.75">
      <c r="B66" s="63"/>
      <c r="C66" s="63"/>
      <c r="D66" s="63"/>
      <c r="E66" s="63"/>
      <c r="F66" s="63"/>
      <c r="G66" s="63"/>
      <c r="H66" s="63"/>
      <c r="I66" s="64"/>
      <c r="J66" s="64"/>
      <c r="K66" s="64"/>
      <c r="L66" s="64"/>
      <c r="M66" s="63"/>
    </row>
    <row r="67" spans="2:13" ht="12.75">
      <c r="B67" s="63"/>
      <c r="C67" s="63"/>
      <c r="D67" s="63"/>
      <c r="E67" s="63"/>
      <c r="F67" s="63"/>
      <c r="G67" s="63"/>
      <c r="H67" s="63"/>
      <c r="I67" s="64"/>
      <c r="J67" s="64"/>
      <c r="K67" s="64"/>
      <c r="L67" s="64"/>
      <c r="M67" s="63"/>
    </row>
    <row r="68" spans="2:13" ht="12.75">
      <c r="B68" s="63"/>
      <c r="C68" s="63"/>
      <c r="D68" s="63"/>
      <c r="E68" s="63"/>
      <c r="F68" s="63"/>
      <c r="G68" s="63"/>
      <c r="H68" s="63"/>
      <c r="I68" s="64"/>
      <c r="J68" s="64"/>
      <c r="K68" s="64"/>
      <c r="L68" s="64"/>
      <c r="M68" s="63"/>
    </row>
    <row r="69" spans="2:13" ht="12.75">
      <c r="B69" s="63"/>
      <c r="C69" s="63"/>
      <c r="D69" s="63"/>
      <c r="E69" s="63"/>
      <c r="F69" s="63"/>
      <c r="G69" s="63"/>
      <c r="H69" s="63"/>
      <c r="I69" s="64"/>
      <c r="J69" s="64"/>
      <c r="K69" s="64"/>
      <c r="L69" s="64"/>
      <c r="M69" s="63"/>
    </row>
    <row r="70" spans="2:13" ht="12.75">
      <c r="B70" s="63"/>
      <c r="C70" s="63"/>
      <c r="D70" s="63"/>
      <c r="E70" s="63"/>
      <c r="F70" s="63"/>
      <c r="G70" s="63"/>
      <c r="H70" s="63"/>
      <c r="I70" s="64"/>
      <c r="J70" s="64"/>
      <c r="K70" s="64"/>
      <c r="L70" s="64"/>
      <c r="M70" s="63"/>
    </row>
    <row r="71" spans="2:13" ht="12.75">
      <c r="B71" s="63"/>
      <c r="C71" s="63"/>
      <c r="D71" s="63"/>
      <c r="E71" s="63"/>
      <c r="F71" s="63"/>
      <c r="G71" s="63"/>
      <c r="H71" s="63"/>
      <c r="I71" s="64"/>
      <c r="J71" s="64"/>
      <c r="K71" s="64"/>
      <c r="L71" s="64"/>
      <c r="M71" s="63"/>
    </row>
    <row r="72" spans="2:13" ht="12.75">
      <c r="B72" s="63"/>
      <c r="C72" s="63"/>
      <c r="D72" s="63"/>
      <c r="E72" s="63"/>
      <c r="F72" s="63"/>
      <c r="G72" s="63"/>
      <c r="H72" s="63"/>
      <c r="I72" s="64"/>
      <c r="J72" s="64"/>
      <c r="K72" s="64"/>
      <c r="L72" s="64"/>
      <c r="M72" s="63"/>
    </row>
    <row r="73" spans="2:13" ht="12.75">
      <c r="B73" s="63"/>
      <c r="C73" s="63"/>
      <c r="D73" s="63"/>
      <c r="E73" s="63"/>
      <c r="F73" s="63"/>
      <c r="G73" s="63"/>
      <c r="H73" s="63"/>
      <c r="I73" s="64"/>
      <c r="J73" s="64"/>
      <c r="K73" s="64"/>
      <c r="L73" s="64"/>
      <c r="M73" s="63"/>
    </row>
    <row r="74" spans="2:13" ht="12.75">
      <c r="B74" s="63"/>
      <c r="C74" s="63"/>
      <c r="D74" s="63"/>
      <c r="E74" s="63"/>
      <c r="F74" s="63"/>
      <c r="G74" s="63"/>
      <c r="H74" s="63"/>
      <c r="I74" s="64"/>
      <c r="J74" s="64"/>
      <c r="K74" s="64"/>
      <c r="L74" s="64"/>
      <c r="M74" s="63"/>
    </row>
    <row r="75" spans="2:13" ht="12.75">
      <c r="B75" s="63"/>
      <c r="C75" s="63"/>
      <c r="D75" s="63"/>
      <c r="E75" s="63"/>
      <c r="F75" s="63"/>
      <c r="G75" s="63"/>
      <c r="H75" s="63"/>
      <c r="I75" s="64"/>
      <c r="J75" s="64"/>
      <c r="K75" s="64"/>
      <c r="L75" s="64"/>
      <c r="M75" s="63"/>
    </row>
    <row r="76" spans="2:13" ht="12.75">
      <c r="B76" s="63"/>
      <c r="C76" s="63"/>
      <c r="D76" s="63"/>
      <c r="E76" s="63"/>
      <c r="F76" s="63"/>
      <c r="G76" s="63"/>
      <c r="H76" s="63"/>
      <c r="I76" s="64"/>
      <c r="J76" s="64"/>
      <c r="K76" s="64"/>
      <c r="L76" s="64"/>
      <c r="M76" s="63"/>
    </row>
    <row r="77" spans="2:13" ht="12.75">
      <c r="B77" s="63"/>
      <c r="C77" s="63"/>
      <c r="D77" s="63"/>
      <c r="E77" s="63"/>
      <c r="F77" s="63"/>
      <c r="G77" s="63"/>
      <c r="H77" s="63"/>
      <c r="I77" s="64"/>
      <c r="J77" s="64"/>
      <c r="K77" s="64"/>
      <c r="L77" s="64"/>
      <c r="M77" s="63"/>
    </row>
    <row r="78" spans="2:13" ht="12.75">
      <c r="B78" s="63"/>
      <c r="C78" s="63"/>
      <c r="D78" s="63"/>
      <c r="E78" s="63"/>
      <c r="F78" s="63"/>
      <c r="G78" s="63"/>
      <c r="H78" s="63"/>
      <c r="I78" s="64"/>
      <c r="J78" s="64"/>
      <c r="K78" s="64"/>
      <c r="L78" s="64"/>
      <c r="M78" s="63"/>
    </row>
    <row r="79" spans="2:13" ht="12.75">
      <c r="B79" s="63"/>
      <c r="C79" s="63"/>
      <c r="D79" s="63"/>
      <c r="E79" s="63"/>
      <c r="F79" s="63"/>
      <c r="G79" s="63"/>
      <c r="H79" s="63"/>
      <c r="I79" s="64"/>
      <c r="J79" s="64"/>
      <c r="K79" s="64"/>
      <c r="L79" s="64"/>
      <c r="M79" s="63"/>
    </row>
    <row r="80" spans="2:13" ht="12.75">
      <c r="B80" s="63"/>
      <c r="C80" s="63"/>
      <c r="D80" s="63"/>
      <c r="E80" s="63"/>
      <c r="F80" s="63"/>
      <c r="G80" s="63"/>
      <c r="H80" s="63"/>
      <c r="I80" s="64"/>
      <c r="J80" s="64"/>
      <c r="K80" s="64"/>
      <c r="L80" s="64"/>
      <c r="M80" s="63"/>
    </row>
    <row r="81" spans="2:13" ht="12.75">
      <c r="B81" s="63"/>
      <c r="C81" s="63"/>
      <c r="D81" s="63"/>
      <c r="E81" s="63"/>
      <c r="F81" s="63"/>
      <c r="G81" s="63"/>
      <c r="H81" s="63"/>
      <c r="I81" s="64"/>
      <c r="J81" s="64"/>
      <c r="K81" s="64"/>
      <c r="L81" s="64"/>
      <c r="M81" s="63"/>
    </row>
    <row r="82" spans="2:13" ht="12.75">
      <c r="B82" s="63"/>
      <c r="C82" s="63"/>
      <c r="D82" s="63"/>
      <c r="E82" s="63"/>
      <c r="F82" s="63"/>
      <c r="G82" s="63"/>
      <c r="H82" s="63"/>
      <c r="I82" s="64"/>
      <c r="J82" s="64"/>
      <c r="K82" s="64"/>
      <c r="L82" s="64"/>
      <c r="M82" s="63"/>
    </row>
    <row r="83" spans="2:13" ht="12.75">
      <c r="B83" s="63"/>
      <c r="C83" s="63"/>
      <c r="D83" s="63"/>
      <c r="E83" s="63"/>
      <c r="F83" s="63"/>
      <c r="G83" s="63"/>
      <c r="H83" s="63"/>
      <c r="I83" s="64"/>
      <c r="J83" s="64"/>
      <c r="K83" s="64"/>
      <c r="L83" s="64"/>
      <c r="M83" s="63"/>
    </row>
    <row r="84" spans="2:13" ht="12.75">
      <c r="B84" s="63"/>
      <c r="C84" s="63"/>
      <c r="D84" s="63"/>
      <c r="E84" s="63"/>
      <c r="F84" s="63"/>
      <c r="G84" s="63"/>
      <c r="H84" s="63"/>
      <c r="I84" s="64"/>
      <c r="J84" s="64"/>
      <c r="K84" s="64"/>
      <c r="L84" s="64"/>
      <c r="M84" s="63"/>
    </row>
    <row r="85" spans="2:13" ht="12.75">
      <c r="B85" s="63"/>
      <c r="C85" s="63"/>
      <c r="D85" s="63"/>
      <c r="E85" s="63"/>
      <c r="F85" s="63"/>
      <c r="G85" s="63"/>
      <c r="H85" s="63"/>
      <c r="I85" s="64"/>
      <c r="J85" s="64"/>
      <c r="K85" s="64"/>
      <c r="L85" s="64"/>
      <c r="M85" s="63"/>
    </row>
    <row r="86" spans="2:13" ht="12.75">
      <c r="B86" s="63"/>
      <c r="C86" s="63"/>
      <c r="D86" s="63"/>
      <c r="E86" s="63"/>
      <c r="F86" s="63"/>
      <c r="G86" s="63"/>
      <c r="H86" s="63"/>
      <c r="I86" s="64"/>
      <c r="J86" s="64"/>
      <c r="K86" s="64"/>
      <c r="L86" s="64"/>
      <c r="M86" s="63"/>
    </row>
    <row r="87" spans="2:13" ht="12.75">
      <c r="B87" s="63"/>
      <c r="C87" s="63"/>
      <c r="D87" s="63"/>
      <c r="E87" s="63"/>
      <c r="F87" s="63"/>
      <c r="G87" s="63"/>
      <c r="H87" s="63"/>
      <c r="I87" s="64"/>
      <c r="J87" s="64"/>
      <c r="K87" s="64"/>
      <c r="L87" s="64"/>
      <c r="M87" s="63"/>
    </row>
    <row r="88" spans="2:13" ht="12.75">
      <c r="B88" s="63"/>
      <c r="C88" s="63"/>
      <c r="D88" s="63"/>
      <c r="E88" s="63"/>
      <c r="F88" s="63"/>
      <c r="G88" s="63"/>
      <c r="H88" s="63"/>
      <c r="I88" s="64"/>
      <c r="J88" s="64"/>
      <c r="K88" s="64"/>
      <c r="L88" s="64"/>
      <c r="M88" s="63"/>
    </row>
    <row r="89" spans="2:13" ht="12.75">
      <c r="B89" s="63"/>
      <c r="C89" s="63"/>
      <c r="D89" s="63"/>
      <c r="E89" s="63"/>
      <c r="F89" s="63"/>
      <c r="G89" s="63"/>
      <c r="H89" s="63"/>
      <c r="I89" s="64"/>
      <c r="J89" s="64"/>
      <c r="K89" s="64"/>
      <c r="L89" s="64"/>
      <c r="M89" s="63"/>
    </row>
    <row r="90" spans="2:13" ht="12.75">
      <c r="B90" s="63"/>
      <c r="C90" s="63"/>
      <c r="D90" s="63"/>
      <c r="E90" s="63"/>
      <c r="F90" s="63"/>
      <c r="G90" s="63"/>
      <c r="H90" s="63"/>
      <c r="I90" s="64"/>
      <c r="J90" s="64"/>
      <c r="K90" s="64"/>
      <c r="L90" s="64"/>
      <c r="M90" s="63"/>
    </row>
    <row r="91" spans="2:13" ht="12.75">
      <c r="B91" s="63"/>
      <c r="C91" s="63"/>
      <c r="D91" s="63"/>
      <c r="E91" s="63"/>
      <c r="F91" s="63"/>
      <c r="G91" s="63"/>
      <c r="H91" s="63"/>
      <c r="I91" s="64"/>
      <c r="J91" s="64"/>
      <c r="K91" s="64"/>
      <c r="L91" s="64"/>
      <c r="M91" s="63"/>
    </row>
    <row r="92" spans="2:13" ht="12.75">
      <c r="B92" s="63"/>
      <c r="C92" s="63"/>
      <c r="D92" s="63"/>
      <c r="E92" s="63"/>
      <c r="F92" s="63"/>
      <c r="G92" s="63"/>
      <c r="H92" s="63"/>
      <c r="I92" s="64"/>
      <c r="J92" s="64"/>
      <c r="K92" s="64"/>
      <c r="L92" s="64"/>
      <c r="M92" s="63"/>
    </row>
    <row r="93" spans="2:13" ht="12.75">
      <c r="B93" s="63"/>
      <c r="C93" s="63"/>
      <c r="D93" s="63"/>
      <c r="E93" s="63"/>
      <c r="F93" s="63"/>
      <c r="G93" s="63"/>
      <c r="H93" s="63"/>
      <c r="I93" s="64"/>
      <c r="J93" s="64"/>
      <c r="K93" s="64"/>
      <c r="L93" s="64"/>
      <c r="M93" s="63"/>
    </row>
    <row r="94" spans="2:13" ht="12.75">
      <c r="B94" s="63"/>
      <c r="C94" s="63"/>
      <c r="D94" s="63"/>
      <c r="E94" s="63"/>
      <c r="F94" s="63"/>
      <c r="G94" s="63"/>
      <c r="H94" s="63"/>
      <c r="I94" s="64"/>
      <c r="J94" s="64"/>
      <c r="K94" s="64"/>
      <c r="L94" s="64"/>
      <c r="M94" s="63"/>
    </row>
    <row r="95" spans="2:13" ht="12.75">
      <c r="B95" s="63"/>
      <c r="C95" s="63"/>
      <c r="D95" s="63"/>
      <c r="E95" s="63"/>
      <c r="F95" s="63"/>
      <c r="G95" s="63"/>
      <c r="H95" s="63"/>
      <c r="I95" s="64"/>
      <c r="J95" s="64"/>
      <c r="K95" s="64"/>
      <c r="L95" s="64"/>
      <c r="M95" s="63"/>
    </row>
    <row r="96" spans="2:13" ht="12.75">
      <c r="B96" s="63"/>
      <c r="C96" s="63"/>
      <c r="D96" s="63"/>
      <c r="E96" s="63"/>
      <c r="F96" s="63"/>
      <c r="G96" s="63"/>
      <c r="H96" s="63"/>
      <c r="I96" s="64"/>
      <c r="J96" s="64"/>
      <c r="K96" s="64"/>
      <c r="L96" s="64"/>
      <c r="M96" s="63"/>
    </row>
    <row r="97" spans="2:13" ht="12.75">
      <c r="B97" s="63"/>
      <c r="C97" s="63"/>
      <c r="D97" s="63"/>
      <c r="E97" s="63"/>
      <c r="F97" s="63"/>
      <c r="G97" s="63"/>
      <c r="H97" s="63"/>
      <c r="I97" s="64"/>
      <c r="J97" s="64"/>
      <c r="K97" s="64"/>
      <c r="L97" s="64"/>
      <c r="M97" s="63"/>
    </row>
    <row r="98" spans="2:13" ht="12.75">
      <c r="B98" s="63"/>
      <c r="C98" s="63"/>
      <c r="D98" s="63"/>
      <c r="E98" s="63"/>
      <c r="F98" s="63"/>
      <c r="G98" s="63"/>
      <c r="H98" s="63"/>
      <c r="I98" s="64"/>
      <c r="J98" s="64"/>
      <c r="K98" s="64"/>
      <c r="L98" s="64"/>
      <c r="M98" s="63"/>
    </row>
    <row r="99" spans="2:13" ht="12.75">
      <c r="B99" s="63"/>
      <c r="C99" s="63"/>
      <c r="D99" s="63"/>
      <c r="E99" s="63"/>
      <c r="F99" s="63"/>
      <c r="G99" s="63"/>
      <c r="H99" s="63"/>
      <c r="I99" s="64"/>
      <c r="J99" s="64"/>
      <c r="K99" s="64"/>
      <c r="L99" s="64"/>
      <c r="M99" s="63"/>
    </row>
    <row r="100" spans="2:13" ht="12.75">
      <c r="B100" s="63"/>
      <c r="C100" s="63"/>
      <c r="D100" s="63"/>
      <c r="E100" s="63"/>
      <c r="F100" s="63"/>
      <c r="G100" s="63"/>
      <c r="H100" s="63"/>
      <c r="I100" s="64"/>
      <c r="J100" s="64"/>
      <c r="K100" s="64"/>
      <c r="L100" s="64"/>
      <c r="M100" s="63"/>
    </row>
    <row r="101" spans="2:13" ht="12.75">
      <c r="B101" s="63"/>
      <c r="C101" s="63"/>
      <c r="D101" s="63"/>
      <c r="E101" s="63"/>
      <c r="F101" s="63"/>
      <c r="G101" s="63"/>
      <c r="H101" s="63"/>
      <c r="I101" s="64"/>
      <c r="J101" s="64"/>
      <c r="K101" s="64"/>
      <c r="L101" s="64"/>
      <c r="M101" s="63"/>
    </row>
    <row r="102" spans="2:13" ht="12.75">
      <c r="B102" s="63"/>
      <c r="C102" s="63"/>
      <c r="D102" s="63"/>
      <c r="E102" s="63"/>
      <c r="F102" s="63"/>
      <c r="G102" s="63"/>
      <c r="H102" s="63"/>
      <c r="I102" s="64"/>
      <c r="J102" s="64"/>
      <c r="K102" s="64"/>
      <c r="L102" s="64"/>
      <c r="M102" s="63"/>
    </row>
    <row r="103" spans="2:13" ht="12.75">
      <c r="B103" s="63"/>
      <c r="C103" s="63"/>
      <c r="D103" s="63"/>
      <c r="E103" s="63"/>
      <c r="F103" s="63"/>
      <c r="G103" s="63"/>
      <c r="H103" s="63"/>
      <c r="I103" s="64"/>
      <c r="J103" s="64"/>
      <c r="K103" s="64"/>
      <c r="L103" s="64"/>
      <c r="M103" s="63"/>
    </row>
    <row r="104" spans="2:13" ht="12.75">
      <c r="B104" s="63"/>
      <c r="C104" s="63"/>
      <c r="D104" s="63"/>
      <c r="E104" s="63"/>
      <c r="F104" s="63"/>
      <c r="G104" s="63"/>
      <c r="H104" s="63"/>
      <c r="I104" s="64"/>
      <c r="J104" s="64"/>
      <c r="K104" s="64"/>
      <c r="L104" s="64"/>
      <c r="M104" s="63"/>
    </row>
    <row r="105" spans="2:13" ht="12.75">
      <c r="B105" s="63"/>
      <c r="C105" s="63"/>
      <c r="D105" s="63"/>
      <c r="E105" s="63"/>
      <c r="F105" s="63"/>
      <c r="G105" s="63"/>
      <c r="H105" s="63"/>
      <c r="I105" s="64"/>
      <c r="J105" s="64"/>
      <c r="K105" s="64"/>
      <c r="L105" s="64"/>
      <c r="M105" s="63"/>
    </row>
    <row r="106" spans="2:13" ht="12.75">
      <c r="B106" s="63"/>
      <c r="C106" s="63"/>
      <c r="D106" s="63"/>
      <c r="E106" s="63"/>
      <c r="F106" s="63"/>
      <c r="G106" s="63"/>
      <c r="H106" s="63"/>
      <c r="I106" s="64"/>
      <c r="J106" s="64"/>
      <c r="K106" s="64"/>
      <c r="L106" s="64"/>
      <c r="M106" s="63"/>
    </row>
    <row r="107" spans="2:13" ht="12.75">
      <c r="B107" s="63"/>
      <c r="C107" s="63"/>
      <c r="D107" s="63"/>
      <c r="E107" s="63"/>
      <c r="F107" s="63"/>
      <c r="G107" s="63"/>
      <c r="H107" s="63"/>
      <c r="I107" s="64"/>
      <c r="J107" s="64"/>
      <c r="K107" s="64"/>
      <c r="L107" s="64"/>
      <c r="M107" s="63"/>
    </row>
    <row r="108" spans="2:13" ht="12.75">
      <c r="B108" s="63"/>
      <c r="C108" s="63"/>
      <c r="D108" s="63"/>
      <c r="E108" s="63"/>
      <c r="F108" s="63"/>
      <c r="G108" s="63"/>
      <c r="H108" s="63"/>
      <c r="I108" s="64"/>
      <c r="J108" s="64"/>
      <c r="K108" s="64"/>
      <c r="L108" s="64"/>
      <c r="M108" s="63"/>
    </row>
    <row r="109" spans="2:13" ht="12.75">
      <c r="B109" s="63"/>
      <c r="C109" s="63"/>
      <c r="D109" s="63"/>
      <c r="E109" s="63"/>
      <c r="F109" s="63"/>
      <c r="G109" s="63"/>
      <c r="H109" s="63"/>
      <c r="I109" s="64"/>
      <c r="J109" s="64"/>
      <c r="K109" s="64"/>
      <c r="L109" s="64"/>
      <c r="M109" s="63"/>
    </row>
    <row r="110" spans="2:13" ht="12.75">
      <c r="B110" s="63"/>
      <c r="C110" s="63"/>
      <c r="D110" s="63"/>
      <c r="E110" s="63"/>
      <c r="F110" s="63"/>
      <c r="G110" s="63"/>
      <c r="H110" s="63"/>
      <c r="I110" s="64"/>
      <c r="J110" s="64"/>
      <c r="K110" s="64"/>
      <c r="L110" s="64"/>
      <c r="M110" s="63"/>
    </row>
    <row r="111" spans="2:13" ht="12.75">
      <c r="B111" s="63"/>
      <c r="C111" s="63"/>
      <c r="D111" s="63"/>
      <c r="E111" s="63"/>
      <c r="F111" s="63"/>
      <c r="G111" s="63"/>
      <c r="H111" s="63"/>
      <c r="I111" s="64"/>
      <c r="J111" s="64"/>
      <c r="K111" s="64"/>
      <c r="L111" s="64"/>
      <c r="M111" s="63"/>
    </row>
    <row r="112" spans="2:13" ht="12.75">
      <c r="B112" s="63"/>
      <c r="C112" s="63"/>
      <c r="D112" s="63"/>
      <c r="E112" s="63"/>
      <c r="F112" s="63"/>
      <c r="G112" s="63"/>
      <c r="H112" s="63"/>
      <c r="I112" s="64"/>
      <c r="J112" s="64"/>
      <c r="K112" s="64"/>
      <c r="L112" s="64"/>
      <c r="M112" s="63"/>
    </row>
    <row r="113" spans="2:13" ht="12.75">
      <c r="B113" s="63"/>
      <c r="C113" s="63"/>
      <c r="D113" s="63"/>
      <c r="E113" s="63"/>
      <c r="F113" s="63"/>
      <c r="G113" s="63"/>
      <c r="H113" s="63"/>
      <c r="I113" s="64"/>
      <c r="J113" s="64"/>
      <c r="K113" s="64"/>
      <c r="L113" s="64"/>
      <c r="M113" s="63"/>
    </row>
    <row r="114" spans="2:13" ht="12.75">
      <c r="B114" s="63"/>
      <c r="C114" s="63"/>
      <c r="D114" s="63"/>
      <c r="E114" s="63"/>
      <c r="F114" s="63"/>
      <c r="G114" s="63"/>
      <c r="H114" s="63"/>
      <c r="I114" s="64"/>
      <c r="J114" s="64"/>
      <c r="K114" s="64"/>
      <c r="L114" s="64"/>
      <c r="M114" s="63"/>
    </row>
    <row r="115" spans="2:13" ht="12.75">
      <c r="B115" s="63"/>
      <c r="C115" s="63"/>
      <c r="D115" s="63"/>
      <c r="E115" s="63"/>
      <c r="F115" s="63"/>
      <c r="G115" s="63"/>
      <c r="H115" s="63"/>
      <c r="I115" s="64"/>
      <c r="J115" s="64"/>
      <c r="K115" s="64"/>
      <c r="L115" s="64"/>
      <c r="M115" s="63"/>
    </row>
    <row r="116" spans="2:13" ht="12.75">
      <c r="B116" s="63"/>
      <c r="C116" s="63"/>
      <c r="D116" s="63"/>
      <c r="E116" s="63"/>
      <c r="F116" s="63"/>
      <c r="G116" s="63"/>
      <c r="H116" s="63"/>
      <c r="I116" s="64"/>
      <c r="J116" s="64"/>
      <c r="K116" s="64"/>
      <c r="L116" s="64"/>
      <c r="M116" s="63"/>
    </row>
    <row r="117" spans="2:13" ht="12.75">
      <c r="B117" s="63"/>
      <c r="C117" s="63"/>
      <c r="D117" s="63"/>
      <c r="E117" s="63"/>
      <c r="F117" s="63"/>
      <c r="G117" s="63"/>
      <c r="H117" s="63"/>
      <c r="I117" s="64"/>
      <c r="J117" s="64"/>
      <c r="K117" s="64"/>
      <c r="L117" s="64"/>
      <c r="M117" s="63"/>
    </row>
    <row r="118" spans="2:13" ht="12.75">
      <c r="B118" s="63"/>
      <c r="C118" s="63"/>
      <c r="D118" s="63"/>
      <c r="E118" s="63"/>
      <c r="F118" s="63"/>
      <c r="G118" s="63"/>
      <c r="H118" s="63"/>
      <c r="I118" s="64"/>
      <c r="J118" s="64"/>
      <c r="K118" s="64"/>
      <c r="L118" s="64"/>
      <c r="M118" s="63"/>
    </row>
    <row r="119" spans="2:13" ht="12.75">
      <c r="B119" s="63"/>
      <c r="C119" s="63"/>
      <c r="D119" s="63"/>
      <c r="E119" s="63"/>
      <c r="F119" s="63"/>
      <c r="G119" s="63"/>
      <c r="H119" s="63"/>
      <c r="I119" s="64"/>
      <c r="J119" s="64"/>
      <c r="K119" s="64"/>
      <c r="L119" s="64"/>
      <c r="M119" s="63"/>
    </row>
    <row r="120" spans="2:13" ht="12.75">
      <c r="B120" s="63"/>
      <c r="C120" s="63"/>
      <c r="D120" s="63"/>
      <c r="E120" s="63"/>
      <c r="F120" s="63"/>
      <c r="G120" s="63"/>
      <c r="H120" s="63"/>
      <c r="I120" s="64"/>
      <c r="J120" s="64"/>
      <c r="K120" s="64"/>
      <c r="L120" s="64"/>
      <c r="M120" s="63"/>
    </row>
    <row r="121" spans="2:13" ht="12.75">
      <c r="B121" s="63"/>
      <c r="C121" s="63"/>
      <c r="D121" s="63"/>
      <c r="E121" s="63"/>
      <c r="F121" s="63"/>
      <c r="G121" s="63"/>
      <c r="H121" s="63"/>
      <c r="I121" s="64"/>
      <c r="J121" s="64"/>
      <c r="K121" s="64"/>
      <c r="L121" s="64"/>
      <c r="M121" s="63"/>
    </row>
    <row r="122" spans="2:13" ht="12.75">
      <c r="B122" s="63"/>
      <c r="C122" s="63"/>
      <c r="D122" s="63"/>
      <c r="E122" s="63"/>
      <c r="F122" s="63"/>
      <c r="G122" s="63"/>
      <c r="H122" s="63"/>
      <c r="I122" s="64"/>
      <c r="J122" s="64"/>
      <c r="K122" s="64"/>
      <c r="L122" s="64"/>
      <c r="M122" s="63"/>
    </row>
    <row r="123" spans="2:13" ht="12.75">
      <c r="B123" s="63"/>
      <c r="C123" s="63"/>
      <c r="D123" s="63"/>
      <c r="E123" s="63"/>
      <c r="F123" s="63"/>
      <c r="G123" s="63"/>
      <c r="H123" s="63"/>
      <c r="I123" s="64"/>
      <c r="J123" s="64"/>
      <c r="K123" s="64"/>
      <c r="L123" s="64"/>
      <c r="M123" s="63"/>
    </row>
    <row r="124" spans="2:13" ht="12.75">
      <c r="B124" s="63"/>
      <c r="C124" s="63"/>
      <c r="D124" s="63"/>
      <c r="E124" s="63"/>
      <c r="F124" s="63"/>
      <c r="G124" s="63"/>
      <c r="H124" s="63"/>
      <c r="I124" s="64"/>
      <c r="J124" s="64"/>
      <c r="K124" s="64"/>
      <c r="L124" s="64"/>
      <c r="M124" s="63"/>
    </row>
    <row r="125" spans="2:13" ht="12.75">
      <c r="B125" s="63"/>
      <c r="C125" s="63"/>
      <c r="D125" s="63"/>
      <c r="E125" s="63"/>
      <c r="F125" s="63"/>
      <c r="G125" s="63"/>
      <c r="H125" s="63"/>
      <c r="I125" s="64"/>
      <c r="J125" s="64"/>
      <c r="K125" s="64"/>
      <c r="L125" s="64"/>
      <c r="M125" s="63"/>
    </row>
    <row r="126" spans="2:13" ht="12.75">
      <c r="B126" s="63"/>
      <c r="C126" s="63"/>
      <c r="D126" s="63"/>
      <c r="E126" s="63"/>
      <c r="F126" s="63"/>
      <c r="G126" s="63"/>
      <c r="H126" s="63"/>
      <c r="I126" s="64"/>
      <c r="J126" s="64"/>
      <c r="K126" s="64"/>
      <c r="L126" s="64"/>
      <c r="M126" s="63"/>
    </row>
    <row r="127" spans="2:13" ht="12.75">
      <c r="B127" s="63"/>
      <c r="C127" s="63"/>
      <c r="D127" s="63"/>
      <c r="E127" s="63"/>
      <c r="F127" s="63"/>
      <c r="G127" s="63"/>
      <c r="H127" s="63"/>
      <c r="I127" s="64"/>
      <c r="J127" s="64"/>
      <c r="K127" s="64"/>
      <c r="L127" s="64"/>
      <c r="M127" s="63"/>
    </row>
    <row r="128" spans="2:13" ht="12.75">
      <c r="B128" s="63"/>
      <c r="C128" s="63"/>
      <c r="D128" s="63"/>
      <c r="E128" s="63"/>
      <c r="F128" s="63"/>
      <c r="G128" s="63"/>
      <c r="H128" s="63"/>
      <c r="I128" s="64"/>
      <c r="J128" s="64"/>
      <c r="K128" s="64"/>
      <c r="L128" s="64"/>
      <c r="M128" s="63"/>
    </row>
    <row r="129" spans="2:13" ht="12.75">
      <c r="B129" s="63"/>
      <c r="C129" s="63"/>
      <c r="D129" s="63"/>
      <c r="E129" s="63"/>
      <c r="F129" s="63"/>
      <c r="G129" s="63"/>
      <c r="H129" s="63"/>
      <c r="I129" s="64"/>
      <c r="J129" s="64"/>
      <c r="K129" s="64"/>
      <c r="L129" s="64"/>
      <c r="M129" s="63"/>
    </row>
    <row r="130" spans="2:13" ht="12.75">
      <c r="B130" s="63"/>
      <c r="C130" s="63"/>
      <c r="D130" s="63"/>
      <c r="E130" s="63"/>
      <c r="F130" s="63"/>
      <c r="G130" s="63"/>
      <c r="H130" s="63"/>
      <c r="I130" s="64"/>
      <c r="J130" s="64"/>
      <c r="K130" s="64"/>
      <c r="L130" s="64"/>
      <c r="M130" s="63"/>
    </row>
    <row r="131" spans="2:13" ht="12.75">
      <c r="B131" s="63"/>
      <c r="C131" s="63"/>
      <c r="D131" s="63"/>
      <c r="E131" s="63"/>
      <c r="F131" s="63"/>
      <c r="G131" s="63"/>
      <c r="H131" s="63"/>
      <c r="I131" s="64"/>
      <c r="J131" s="64"/>
      <c r="K131" s="64"/>
      <c r="L131" s="64"/>
      <c r="M131" s="63"/>
    </row>
    <row r="132" spans="2:13" ht="12.75">
      <c r="B132" s="63"/>
      <c r="C132" s="63"/>
      <c r="D132" s="63"/>
      <c r="E132" s="63"/>
      <c r="F132" s="63"/>
      <c r="G132" s="63"/>
      <c r="H132" s="63"/>
      <c r="I132" s="64"/>
      <c r="J132" s="64"/>
      <c r="K132" s="64"/>
      <c r="L132" s="64"/>
      <c r="M132" s="63"/>
    </row>
    <row r="133" spans="2:13" ht="12.75">
      <c r="B133" s="63"/>
      <c r="C133" s="63"/>
      <c r="D133" s="63"/>
      <c r="E133" s="63"/>
      <c r="F133" s="63"/>
      <c r="G133" s="63"/>
      <c r="H133" s="63"/>
      <c r="I133" s="64"/>
      <c r="J133" s="64"/>
      <c r="K133" s="64"/>
      <c r="L133" s="64"/>
      <c r="M133" s="63"/>
    </row>
    <row r="134" spans="2:13" ht="12.75">
      <c r="B134" s="63"/>
      <c r="C134" s="63"/>
      <c r="D134" s="63"/>
      <c r="E134" s="63"/>
      <c r="F134" s="63"/>
      <c r="G134" s="63"/>
      <c r="H134" s="63"/>
      <c r="I134" s="64"/>
      <c r="J134" s="64"/>
      <c r="K134" s="64"/>
      <c r="L134" s="64"/>
      <c r="M134" s="63"/>
    </row>
    <row r="135" spans="2:13" ht="12.75">
      <c r="B135" s="63"/>
      <c r="C135" s="63"/>
      <c r="D135" s="63"/>
      <c r="E135" s="63"/>
      <c r="F135" s="63"/>
      <c r="G135" s="63"/>
      <c r="H135" s="63"/>
      <c r="I135" s="64"/>
      <c r="J135" s="64"/>
      <c r="K135" s="64"/>
      <c r="L135" s="64"/>
      <c r="M135" s="63"/>
    </row>
    <row r="136" spans="2:13" ht="12.75">
      <c r="B136" s="63"/>
      <c r="C136" s="63"/>
      <c r="D136" s="63"/>
      <c r="E136" s="63"/>
      <c r="F136" s="63"/>
      <c r="G136" s="63"/>
      <c r="H136" s="63"/>
      <c r="I136" s="64"/>
      <c r="J136" s="64"/>
      <c r="K136" s="64"/>
      <c r="L136" s="64"/>
      <c r="M136" s="63"/>
    </row>
    <row r="137" spans="2:13" ht="12.75">
      <c r="B137" s="63"/>
      <c r="C137" s="63"/>
      <c r="D137" s="63"/>
      <c r="E137" s="63"/>
      <c r="F137" s="63"/>
      <c r="G137" s="63"/>
      <c r="H137" s="63"/>
      <c r="I137" s="64"/>
      <c r="J137" s="64"/>
      <c r="K137" s="64"/>
      <c r="L137" s="64"/>
      <c r="M137" s="63"/>
    </row>
    <row r="138" spans="2:13" ht="12.75">
      <c r="B138" s="63"/>
      <c r="C138" s="63"/>
      <c r="D138" s="63"/>
      <c r="E138" s="63"/>
      <c r="F138" s="63"/>
      <c r="G138" s="63"/>
      <c r="H138" s="63"/>
      <c r="I138" s="64"/>
      <c r="J138" s="64"/>
      <c r="K138" s="64"/>
      <c r="L138" s="64"/>
      <c r="M138" s="63"/>
    </row>
    <row r="139" spans="2:13" ht="12.75">
      <c r="B139" s="63"/>
      <c r="C139" s="63"/>
      <c r="D139" s="63"/>
      <c r="E139" s="63"/>
      <c r="F139" s="63"/>
      <c r="G139" s="63"/>
      <c r="H139" s="63"/>
      <c r="I139" s="64"/>
      <c r="J139" s="64"/>
      <c r="K139" s="64"/>
      <c r="L139" s="64"/>
      <c r="M139" s="63"/>
    </row>
    <row r="140" spans="2:13" ht="12.75">
      <c r="B140" s="63"/>
      <c r="C140" s="63"/>
      <c r="D140" s="63"/>
      <c r="E140" s="63"/>
      <c r="F140" s="63"/>
      <c r="G140" s="63"/>
      <c r="H140" s="63"/>
      <c r="I140" s="64"/>
      <c r="J140" s="64"/>
      <c r="K140" s="64"/>
      <c r="L140" s="64"/>
      <c r="M140" s="63"/>
    </row>
    <row r="141" spans="2:13" ht="12.75">
      <c r="B141" s="63"/>
      <c r="C141" s="63"/>
      <c r="D141" s="63"/>
      <c r="E141" s="63"/>
      <c r="F141" s="63"/>
      <c r="G141" s="63"/>
      <c r="H141" s="63"/>
      <c r="I141" s="64"/>
      <c r="J141" s="64"/>
      <c r="K141" s="64"/>
      <c r="L141" s="64"/>
      <c r="M141" s="63"/>
    </row>
    <row r="142" spans="2:13" ht="12.75">
      <c r="B142" s="63"/>
      <c r="C142" s="63"/>
      <c r="D142" s="63"/>
      <c r="E142" s="63"/>
      <c r="F142" s="63"/>
      <c r="G142" s="63"/>
      <c r="H142" s="63"/>
      <c r="I142" s="64"/>
      <c r="J142" s="64"/>
      <c r="K142" s="64"/>
      <c r="L142" s="64"/>
      <c r="M142" s="63"/>
    </row>
    <row r="143" spans="2:13" ht="12.75">
      <c r="B143" s="63"/>
      <c r="C143" s="63"/>
      <c r="D143" s="63"/>
      <c r="E143" s="63"/>
      <c r="F143" s="63"/>
      <c r="G143" s="63"/>
      <c r="H143" s="63"/>
      <c r="I143" s="64"/>
      <c r="J143" s="64"/>
      <c r="K143" s="64"/>
      <c r="L143" s="64"/>
      <c r="M143" s="63"/>
    </row>
    <row r="144" spans="2:13" ht="12.75">
      <c r="B144" s="63"/>
      <c r="C144" s="63"/>
      <c r="D144" s="63"/>
      <c r="E144" s="63"/>
      <c r="F144" s="63"/>
      <c r="G144" s="63"/>
      <c r="H144" s="63"/>
      <c r="I144" s="64"/>
      <c r="J144" s="64"/>
      <c r="K144" s="64"/>
      <c r="L144" s="64"/>
      <c r="M144" s="63"/>
    </row>
    <row r="145" spans="2:13" ht="12.75">
      <c r="B145" s="63"/>
      <c r="C145" s="63"/>
      <c r="D145" s="63"/>
      <c r="E145" s="63"/>
      <c r="F145" s="63"/>
      <c r="G145" s="63"/>
      <c r="H145" s="63"/>
      <c r="I145" s="64"/>
      <c r="J145" s="64"/>
      <c r="K145" s="64"/>
      <c r="L145" s="64"/>
      <c r="M145" s="63"/>
    </row>
    <row r="146" spans="2:13" ht="12.75">
      <c r="B146" s="63"/>
      <c r="C146" s="63"/>
      <c r="D146" s="63"/>
      <c r="E146" s="63"/>
      <c r="F146" s="63"/>
      <c r="G146" s="63"/>
      <c r="H146" s="63"/>
      <c r="I146" s="64"/>
      <c r="J146" s="64"/>
      <c r="K146" s="64"/>
      <c r="L146" s="64"/>
      <c r="M146" s="63"/>
    </row>
    <row r="147" spans="2:13" ht="12.75">
      <c r="B147" s="63"/>
      <c r="C147" s="63"/>
      <c r="D147" s="63"/>
      <c r="E147" s="63"/>
      <c r="F147" s="63"/>
      <c r="G147" s="63"/>
      <c r="H147" s="63"/>
      <c r="I147" s="64"/>
      <c r="J147" s="64"/>
      <c r="K147" s="64"/>
      <c r="L147" s="64"/>
      <c r="M147" s="63"/>
    </row>
    <row r="148" spans="2:13" ht="12.75">
      <c r="B148" s="63"/>
      <c r="C148" s="63"/>
      <c r="D148" s="63"/>
      <c r="E148" s="63"/>
      <c r="F148" s="63"/>
      <c r="G148" s="63"/>
      <c r="H148" s="63"/>
      <c r="I148" s="64"/>
      <c r="J148" s="64"/>
      <c r="K148" s="64"/>
      <c r="L148" s="64"/>
      <c r="M148" s="63"/>
    </row>
    <row r="149" spans="2:13" ht="12.75">
      <c r="B149" s="63"/>
      <c r="C149" s="63"/>
      <c r="D149" s="63"/>
      <c r="E149" s="63"/>
      <c r="F149" s="63"/>
      <c r="G149" s="63"/>
      <c r="H149" s="63"/>
      <c r="I149" s="64"/>
      <c r="J149" s="64"/>
      <c r="K149" s="64"/>
      <c r="L149" s="64"/>
      <c r="M149" s="63"/>
    </row>
    <row r="150" spans="2:13" ht="12.75">
      <c r="B150" s="63"/>
      <c r="C150" s="63"/>
      <c r="D150" s="63"/>
      <c r="E150" s="63"/>
      <c r="F150" s="63"/>
      <c r="G150" s="63"/>
      <c r="H150" s="63"/>
      <c r="I150" s="64"/>
      <c r="J150" s="64"/>
      <c r="K150" s="64"/>
      <c r="L150" s="64"/>
      <c r="M150" s="63"/>
    </row>
    <row r="151" spans="2:13" ht="12.75">
      <c r="B151" s="63"/>
      <c r="C151" s="63"/>
      <c r="D151" s="63"/>
      <c r="E151" s="63"/>
      <c r="F151" s="63"/>
      <c r="G151" s="63"/>
      <c r="H151" s="63"/>
      <c r="I151" s="64"/>
      <c r="J151" s="64"/>
      <c r="K151" s="64"/>
      <c r="L151" s="64"/>
      <c r="M151" s="63"/>
    </row>
    <row r="152" spans="2:13" ht="12.75">
      <c r="B152" s="63"/>
      <c r="C152" s="63"/>
      <c r="D152" s="63"/>
      <c r="E152" s="63"/>
      <c r="F152" s="63"/>
      <c r="G152" s="63"/>
      <c r="H152" s="63"/>
      <c r="I152" s="64"/>
      <c r="J152" s="64"/>
      <c r="K152" s="64"/>
      <c r="L152" s="64"/>
      <c r="M152" s="63"/>
    </row>
    <row r="153" spans="2:13" ht="12.75">
      <c r="B153" s="63"/>
      <c r="C153" s="63"/>
      <c r="D153" s="63"/>
      <c r="E153" s="63"/>
      <c r="F153" s="63"/>
      <c r="G153" s="63"/>
      <c r="H153" s="63"/>
      <c r="I153" s="64"/>
      <c r="J153" s="64"/>
      <c r="K153" s="64"/>
      <c r="L153" s="64"/>
      <c r="M153" s="63"/>
    </row>
    <row r="154" spans="2:13" ht="12.75">
      <c r="B154" s="63"/>
      <c r="C154" s="63"/>
      <c r="D154" s="63"/>
      <c r="E154" s="63"/>
      <c r="F154" s="63"/>
      <c r="G154" s="63"/>
      <c r="H154" s="63"/>
      <c r="I154" s="64"/>
      <c r="J154" s="64"/>
      <c r="K154" s="64"/>
      <c r="L154" s="64"/>
      <c r="M154" s="63"/>
    </row>
    <row r="155" spans="2:13" ht="12.75">
      <c r="B155" s="63"/>
      <c r="C155" s="63"/>
      <c r="D155" s="63"/>
      <c r="E155" s="63"/>
      <c r="F155" s="63"/>
      <c r="G155" s="63"/>
      <c r="H155" s="63"/>
      <c r="I155" s="64"/>
      <c r="J155" s="64"/>
      <c r="K155" s="64"/>
      <c r="L155" s="64"/>
      <c r="M155" s="63"/>
    </row>
    <row r="156" spans="2:13" ht="12.75">
      <c r="B156" s="63"/>
      <c r="C156" s="63"/>
      <c r="D156" s="63"/>
      <c r="E156" s="63"/>
      <c r="F156" s="63"/>
      <c r="G156" s="63"/>
      <c r="H156" s="63"/>
      <c r="I156" s="64"/>
      <c r="J156" s="64"/>
      <c r="K156" s="64"/>
      <c r="L156" s="64"/>
      <c r="M156" s="63"/>
    </row>
    <row r="157" spans="2:13" ht="12.75">
      <c r="B157" s="63"/>
      <c r="C157" s="63"/>
      <c r="D157" s="63"/>
      <c r="E157" s="63"/>
      <c r="F157" s="63"/>
      <c r="G157" s="63"/>
      <c r="H157" s="63"/>
      <c r="I157" s="64"/>
      <c r="J157" s="64"/>
      <c r="K157" s="64"/>
      <c r="L157" s="64"/>
      <c r="M157" s="63"/>
    </row>
    <row r="158" spans="2:13" ht="12.75">
      <c r="B158" s="63"/>
      <c r="C158" s="63"/>
      <c r="D158" s="63"/>
      <c r="E158" s="63"/>
      <c r="F158" s="63"/>
      <c r="G158" s="63"/>
      <c r="H158" s="63"/>
      <c r="I158" s="64"/>
      <c r="J158" s="64"/>
      <c r="K158" s="64"/>
      <c r="L158" s="64"/>
      <c r="M158" s="63"/>
    </row>
    <row r="159" spans="2:13" ht="12.75">
      <c r="B159" s="63"/>
      <c r="C159" s="63"/>
      <c r="D159" s="63"/>
      <c r="E159" s="63"/>
      <c r="F159" s="63"/>
      <c r="G159" s="63"/>
      <c r="H159" s="63"/>
      <c r="I159" s="64"/>
      <c r="J159" s="64"/>
      <c r="K159" s="64"/>
      <c r="L159" s="64"/>
      <c r="M159" s="63"/>
    </row>
    <row r="160" spans="2:13" ht="12.75">
      <c r="B160" s="63"/>
      <c r="C160" s="63"/>
      <c r="D160" s="63"/>
      <c r="E160" s="63"/>
      <c r="F160" s="63"/>
      <c r="G160" s="63"/>
      <c r="H160" s="63"/>
      <c r="I160" s="64"/>
      <c r="J160" s="64"/>
      <c r="K160" s="64"/>
      <c r="L160" s="64"/>
      <c r="M160" s="63"/>
    </row>
    <row r="161" spans="2:13" ht="12.75">
      <c r="B161" s="63"/>
      <c r="C161" s="63"/>
      <c r="D161" s="63"/>
      <c r="E161" s="63"/>
      <c r="F161" s="63"/>
      <c r="G161" s="63"/>
      <c r="H161" s="63"/>
      <c r="I161" s="64"/>
      <c r="J161" s="64"/>
      <c r="K161" s="64"/>
      <c r="L161" s="64"/>
      <c r="M161" s="63"/>
    </row>
    <row r="162" spans="2:13" ht="12.75">
      <c r="B162" s="63"/>
      <c r="C162" s="63"/>
      <c r="D162" s="63"/>
      <c r="E162" s="63"/>
      <c r="F162" s="63"/>
      <c r="G162" s="63"/>
      <c r="H162" s="63"/>
      <c r="I162" s="64"/>
      <c r="J162" s="64"/>
      <c r="K162" s="64"/>
      <c r="L162" s="64"/>
      <c r="M162" s="63"/>
    </row>
    <row r="163" spans="2:13" ht="12.75">
      <c r="B163" s="63"/>
      <c r="C163" s="63"/>
      <c r="D163" s="63"/>
      <c r="E163" s="63"/>
      <c r="F163" s="63"/>
      <c r="G163" s="63"/>
      <c r="H163" s="63"/>
      <c r="I163" s="64"/>
      <c r="J163" s="64"/>
      <c r="K163" s="64"/>
      <c r="L163" s="64"/>
      <c r="M163" s="63"/>
    </row>
    <row r="164" spans="2:13" ht="12.75">
      <c r="B164" s="63"/>
      <c r="C164" s="63"/>
      <c r="D164" s="63"/>
      <c r="E164" s="63"/>
      <c r="F164" s="63"/>
      <c r="G164" s="63"/>
      <c r="H164" s="63"/>
      <c r="I164" s="64"/>
      <c r="J164" s="64"/>
      <c r="K164" s="64"/>
      <c r="L164" s="64"/>
      <c r="M164" s="63"/>
    </row>
    <row r="165" spans="2:13" ht="12.75">
      <c r="B165" s="63"/>
      <c r="C165" s="63"/>
      <c r="D165" s="63"/>
      <c r="E165" s="63"/>
      <c r="F165" s="63"/>
      <c r="G165" s="63"/>
      <c r="H165" s="63"/>
      <c r="I165" s="64"/>
      <c r="J165" s="64"/>
      <c r="K165" s="64"/>
      <c r="L165" s="64"/>
      <c r="M165" s="63"/>
    </row>
    <row r="166" spans="2:13" ht="12.75">
      <c r="B166" s="63"/>
      <c r="C166" s="63"/>
      <c r="D166" s="63"/>
      <c r="E166" s="63"/>
      <c r="F166" s="63"/>
      <c r="G166" s="63"/>
      <c r="H166" s="63"/>
      <c r="I166" s="64"/>
      <c r="J166" s="64"/>
      <c r="K166" s="64"/>
      <c r="L166" s="64"/>
      <c r="M166" s="63"/>
    </row>
    <row r="167" spans="2:13" ht="12.75">
      <c r="B167" s="63"/>
      <c r="C167" s="63"/>
      <c r="D167" s="63"/>
      <c r="E167" s="63"/>
      <c r="F167" s="63"/>
      <c r="G167" s="63"/>
      <c r="H167" s="63"/>
      <c r="I167" s="64"/>
      <c r="J167" s="64"/>
      <c r="K167" s="64"/>
      <c r="L167" s="64"/>
      <c r="M167" s="63"/>
    </row>
    <row r="168" spans="2:13" ht="12.75">
      <c r="B168" s="63"/>
      <c r="C168" s="63"/>
      <c r="D168" s="63"/>
      <c r="E168" s="63"/>
      <c r="F168" s="63"/>
      <c r="G168" s="63"/>
      <c r="H168" s="63"/>
      <c r="I168" s="64"/>
      <c r="J168" s="64"/>
      <c r="K168" s="64"/>
      <c r="L168" s="64"/>
      <c r="M168" s="63"/>
    </row>
    <row r="169" spans="2:13" ht="12.75">
      <c r="B169" s="63"/>
      <c r="C169" s="63"/>
      <c r="D169" s="63"/>
      <c r="E169" s="63"/>
      <c r="F169" s="63"/>
      <c r="G169" s="63"/>
      <c r="H169" s="63"/>
      <c r="I169" s="64"/>
      <c r="J169" s="64"/>
      <c r="K169" s="64"/>
      <c r="L169" s="64"/>
      <c r="M169" s="63"/>
    </row>
    <row r="170" spans="2:13" ht="12.75">
      <c r="B170" s="63"/>
      <c r="C170" s="63"/>
      <c r="D170" s="63"/>
      <c r="E170" s="63"/>
      <c r="F170" s="63"/>
      <c r="G170" s="63"/>
      <c r="H170" s="63"/>
      <c r="I170" s="64"/>
      <c r="J170" s="64"/>
      <c r="K170" s="64"/>
      <c r="L170" s="64"/>
      <c r="M170" s="63"/>
    </row>
    <row r="171" spans="2:13" ht="12.75">
      <c r="B171" s="63"/>
      <c r="C171" s="63"/>
      <c r="D171" s="63"/>
      <c r="E171" s="63"/>
      <c r="F171" s="63"/>
      <c r="G171" s="63"/>
      <c r="H171" s="63"/>
      <c r="I171" s="64"/>
      <c r="J171" s="64"/>
      <c r="K171" s="64"/>
      <c r="L171" s="64"/>
      <c r="M171" s="63"/>
    </row>
    <row r="172" spans="2:13" ht="12.75">
      <c r="B172" s="63"/>
      <c r="C172" s="63"/>
      <c r="D172" s="63"/>
      <c r="E172" s="63"/>
      <c r="F172" s="63"/>
      <c r="G172" s="63"/>
      <c r="H172" s="63"/>
      <c r="I172" s="64"/>
      <c r="J172" s="64"/>
      <c r="K172" s="64"/>
      <c r="L172" s="64"/>
      <c r="M172" s="63"/>
    </row>
    <row r="173" spans="2:13" ht="12.75">
      <c r="B173" s="63"/>
      <c r="C173" s="63"/>
      <c r="D173" s="63"/>
      <c r="E173" s="63"/>
      <c r="F173" s="63"/>
      <c r="G173" s="63"/>
      <c r="H173" s="63"/>
      <c r="I173" s="64"/>
      <c r="J173" s="64"/>
      <c r="K173" s="64"/>
      <c r="L173" s="64"/>
      <c r="M173" s="63"/>
    </row>
    <row r="174" spans="2:13" ht="12.75">
      <c r="B174" s="63"/>
      <c r="C174" s="63"/>
      <c r="D174" s="63"/>
      <c r="E174" s="63"/>
      <c r="F174" s="63"/>
      <c r="G174" s="63"/>
      <c r="H174" s="63"/>
      <c r="I174" s="64"/>
      <c r="J174" s="64"/>
      <c r="K174" s="64"/>
      <c r="L174" s="64"/>
      <c r="M174" s="63"/>
    </row>
    <row r="175" spans="2:13" ht="12.75">
      <c r="B175" s="63"/>
      <c r="C175" s="63"/>
      <c r="D175" s="63"/>
      <c r="E175" s="63"/>
      <c r="F175" s="63"/>
      <c r="G175" s="63"/>
      <c r="H175" s="63"/>
      <c r="I175" s="64"/>
      <c r="J175" s="64"/>
      <c r="K175" s="64"/>
      <c r="L175" s="64"/>
      <c r="M175" s="63"/>
    </row>
    <row r="176" spans="2:13" ht="12.75">
      <c r="B176" s="63"/>
      <c r="C176" s="63"/>
      <c r="D176" s="63"/>
      <c r="E176" s="63"/>
      <c r="F176" s="63"/>
      <c r="G176" s="63"/>
      <c r="H176" s="63"/>
      <c r="I176" s="64"/>
      <c r="J176" s="64"/>
      <c r="K176" s="64"/>
      <c r="L176" s="64"/>
      <c r="M176" s="63"/>
    </row>
    <row r="177" spans="2:13" ht="12.75">
      <c r="B177" s="63"/>
      <c r="C177" s="63"/>
      <c r="D177" s="63"/>
      <c r="E177" s="63"/>
      <c r="F177" s="63"/>
      <c r="G177" s="63"/>
      <c r="H177" s="63"/>
      <c r="I177" s="64"/>
      <c r="J177" s="64"/>
      <c r="K177" s="64"/>
      <c r="L177" s="64"/>
      <c r="M177" s="63"/>
    </row>
    <row r="178" spans="2:13" ht="12.75">
      <c r="B178" s="63"/>
      <c r="C178" s="63"/>
      <c r="D178" s="63"/>
      <c r="E178" s="63"/>
      <c r="F178" s="63"/>
      <c r="G178" s="63"/>
      <c r="H178" s="63"/>
      <c r="I178" s="64"/>
      <c r="J178" s="64"/>
      <c r="K178" s="64"/>
      <c r="L178" s="64"/>
      <c r="M178" s="63"/>
    </row>
    <row r="179" spans="2:13" ht="12.75">
      <c r="B179" s="63"/>
      <c r="C179" s="63"/>
      <c r="D179" s="63"/>
      <c r="E179" s="63"/>
      <c r="F179" s="63"/>
      <c r="G179" s="63"/>
      <c r="H179" s="63"/>
      <c r="I179" s="64"/>
      <c r="J179" s="64"/>
      <c r="K179" s="64"/>
      <c r="L179" s="64"/>
      <c r="M179" s="63"/>
    </row>
    <row r="180" spans="2:13" ht="12.75">
      <c r="B180" s="63"/>
      <c r="C180" s="63"/>
      <c r="D180" s="63"/>
      <c r="E180" s="63"/>
      <c r="F180" s="63"/>
      <c r="G180" s="63"/>
      <c r="H180" s="63"/>
      <c r="I180" s="64"/>
      <c r="J180" s="64"/>
      <c r="K180" s="64"/>
      <c r="L180" s="64"/>
      <c r="M180" s="63"/>
    </row>
    <row r="181" spans="2:13" ht="12.75">
      <c r="B181" s="63"/>
      <c r="C181" s="63"/>
      <c r="D181" s="63"/>
      <c r="E181" s="63"/>
      <c r="F181" s="63"/>
      <c r="G181" s="63"/>
      <c r="H181" s="63"/>
      <c r="I181" s="64"/>
      <c r="J181" s="64"/>
      <c r="K181" s="64"/>
      <c r="L181" s="64"/>
      <c r="M181" s="63"/>
    </row>
    <row r="182" spans="2:13" ht="12.75">
      <c r="B182" s="63"/>
      <c r="C182" s="63"/>
      <c r="D182" s="63"/>
      <c r="E182" s="63"/>
      <c r="F182" s="63"/>
      <c r="G182" s="63"/>
      <c r="H182" s="63"/>
      <c r="I182" s="64"/>
      <c r="J182" s="64"/>
      <c r="K182" s="64"/>
      <c r="L182" s="64"/>
      <c r="M182" s="63"/>
    </row>
    <row r="183" spans="2:13" ht="12.75">
      <c r="B183" s="63"/>
      <c r="C183" s="63"/>
      <c r="D183" s="63"/>
      <c r="E183" s="63"/>
      <c r="F183" s="63"/>
      <c r="G183" s="63"/>
      <c r="H183" s="63"/>
      <c r="I183" s="64"/>
      <c r="J183" s="64"/>
      <c r="K183" s="64"/>
      <c r="L183" s="64"/>
      <c r="M183" s="63"/>
    </row>
    <row r="184" spans="2:13" ht="12.75">
      <c r="B184" s="63"/>
      <c r="C184" s="63"/>
      <c r="D184" s="63"/>
      <c r="E184" s="63"/>
      <c r="F184" s="63"/>
      <c r="G184" s="63"/>
      <c r="H184" s="63"/>
      <c r="I184" s="64"/>
      <c r="J184" s="64"/>
      <c r="K184" s="64"/>
      <c r="L184" s="64"/>
      <c r="M184" s="63"/>
    </row>
    <row r="185" spans="2:13" ht="12.75">
      <c r="B185" s="63"/>
      <c r="C185" s="63"/>
      <c r="D185" s="63"/>
      <c r="E185" s="63"/>
      <c r="F185" s="63"/>
      <c r="G185" s="63"/>
      <c r="H185" s="63"/>
      <c r="I185" s="64"/>
      <c r="J185" s="64"/>
      <c r="K185" s="64"/>
      <c r="L185" s="64"/>
      <c r="M185" s="63"/>
    </row>
    <row r="186" spans="2:13" ht="12.75">
      <c r="B186" s="63"/>
      <c r="C186" s="63"/>
      <c r="D186" s="63"/>
      <c r="E186" s="63"/>
      <c r="F186" s="63"/>
      <c r="G186" s="63"/>
      <c r="H186" s="63"/>
      <c r="I186" s="64"/>
      <c r="J186" s="64"/>
      <c r="K186" s="64"/>
      <c r="L186" s="64"/>
      <c r="M186" s="63"/>
    </row>
    <row r="187" spans="2:13" ht="12.75">
      <c r="B187" s="63"/>
      <c r="C187" s="63"/>
      <c r="D187" s="63"/>
      <c r="E187" s="63"/>
      <c r="F187" s="63"/>
      <c r="G187" s="63"/>
      <c r="H187" s="63"/>
      <c r="I187" s="64"/>
      <c r="J187" s="64"/>
      <c r="K187" s="64"/>
      <c r="L187" s="64"/>
      <c r="M187" s="63"/>
    </row>
    <row r="188" spans="2:13" ht="12.75">
      <c r="B188" s="63"/>
      <c r="C188" s="63"/>
      <c r="D188" s="63"/>
      <c r="E188" s="63"/>
      <c r="F188" s="63"/>
      <c r="G188" s="63"/>
      <c r="H188" s="63"/>
      <c r="I188" s="64"/>
      <c r="J188" s="64"/>
      <c r="K188" s="64"/>
      <c r="L188" s="64"/>
      <c r="M188" s="63"/>
    </row>
    <row r="189" spans="2:13" ht="12.75">
      <c r="B189" s="63"/>
      <c r="C189" s="63"/>
      <c r="D189" s="63"/>
      <c r="E189" s="63"/>
      <c r="F189" s="63"/>
      <c r="G189" s="63"/>
      <c r="H189" s="63"/>
      <c r="I189" s="64"/>
      <c r="J189" s="64"/>
      <c r="K189" s="64"/>
      <c r="L189" s="64"/>
      <c r="M189" s="63"/>
    </row>
    <row r="190" spans="2:13" ht="12.75">
      <c r="B190" s="63"/>
      <c r="C190" s="63"/>
      <c r="D190" s="63"/>
      <c r="E190" s="63"/>
      <c r="F190" s="63"/>
      <c r="G190" s="63"/>
      <c r="H190" s="63"/>
      <c r="I190" s="64"/>
      <c r="J190" s="64"/>
      <c r="K190" s="64"/>
      <c r="L190" s="64"/>
      <c r="M190" s="63"/>
    </row>
    <row r="191" spans="2:13" ht="12.75">
      <c r="B191" s="63"/>
      <c r="C191" s="63"/>
      <c r="D191" s="63"/>
      <c r="E191" s="63"/>
      <c r="F191" s="63"/>
      <c r="G191" s="63"/>
      <c r="H191" s="63"/>
      <c r="I191" s="64"/>
      <c r="J191" s="64"/>
      <c r="K191" s="64"/>
      <c r="L191" s="64"/>
      <c r="M191" s="63"/>
    </row>
    <row r="192" spans="2:13" ht="12.75">
      <c r="B192" s="63"/>
      <c r="C192" s="63"/>
      <c r="D192" s="63"/>
      <c r="E192" s="63"/>
      <c r="F192" s="63"/>
      <c r="G192" s="63"/>
      <c r="H192" s="63"/>
      <c r="I192" s="64"/>
      <c r="J192" s="64"/>
      <c r="K192" s="64"/>
      <c r="L192" s="64"/>
      <c r="M192" s="63"/>
    </row>
    <row r="193" spans="2:13" ht="12.75">
      <c r="B193" s="63"/>
      <c r="C193" s="63"/>
      <c r="D193" s="63"/>
      <c r="E193" s="63"/>
      <c r="F193" s="63"/>
      <c r="G193" s="63"/>
      <c r="H193" s="63"/>
      <c r="I193" s="64"/>
      <c r="J193" s="64"/>
      <c r="K193" s="64"/>
      <c r="L193" s="64"/>
      <c r="M193" s="63"/>
    </row>
    <row r="194" spans="2:13" ht="12.75">
      <c r="B194" s="63"/>
      <c r="C194" s="63"/>
      <c r="D194" s="63"/>
      <c r="E194" s="63"/>
      <c r="F194" s="63"/>
      <c r="G194" s="63"/>
      <c r="H194" s="63"/>
      <c r="I194" s="64"/>
      <c r="J194" s="64"/>
      <c r="K194" s="64"/>
      <c r="L194" s="64"/>
      <c r="M194" s="63"/>
    </row>
    <row r="195" spans="2:13" ht="12.75">
      <c r="B195" s="63"/>
      <c r="C195" s="63"/>
      <c r="D195" s="63"/>
      <c r="E195" s="63"/>
      <c r="F195" s="63"/>
      <c r="G195" s="63"/>
      <c r="H195" s="63"/>
      <c r="I195" s="64"/>
      <c r="J195" s="64"/>
      <c r="K195" s="64"/>
      <c r="L195" s="64"/>
      <c r="M195" s="63"/>
    </row>
    <row r="196" spans="2:13" ht="12.75">
      <c r="B196" s="63"/>
      <c r="C196" s="63"/>
      <c r="D196" s="63"/>
      <c r="E196" s="63"/>
      <c r="F196" s="63"/>
      <c r="G196" s="63"/>
      <c r="H196" s="63"/>
      <c r="I196" s="64"/>
      <c r="J196" s="64"/>
      <c r="K196" s="64"/>
      <c r="L196" s="64"/>
      <c r="M196" s="63"/>
    </row>
    <row r="197" spans="2:13" ht="12.75">
      <c r="B197" s="63"/>
      <c r="C197" s="63"/>
      <c r="D197" s="63"/>
      <c r="E197" s="63"/>
      <c r="F197" s="63"/>
      <c r="G197" s="63"/>
      <c r="H197" s="63"/>
      <c r="I197" s="64"/>
      <c r="J197" s="64"/>
      <c r="K197" s="64"/>
      <c r="L197" s="64"/>
      <c r="M197" s="63"/>
    </row>
    <row r="198" spans="2:13" ht="12.75">
      <c r="B198" s="63"/>
      <c r="C198" s="63"/>
      <c r="D198" s="63"/>
      <c r="E198" s="63"/>
      <c r="F198" s="63"/>
      <c r="G198" s="63"/>
      <c r="H198" s="63"/>
      <c r="I198" s="64"/>
      <c r="J198" s="64"/>
      <c r="K198" s="64"/>
      <c r="L198" s="64"/>
      <c r="M198" s="63"/>
    </row>
    <row r="199" spans="2:13" ht="12.75">
      <c r="B199" s="63"/>
      <c r="C199" s="63"/>
      <c r="D199" s="63"/>
      <c r="E199" s="63"/>
      <c r="F199" s="63"/>
      <c r="G199" s="63"/>
      <c r="H199" s="63"/>
      <c r="I199" s="64"/>
      <c r="J199" s="64"/>
      <c r="K199" s="64"/>
      <c r="L199" s="64"/>
      <c r="M199" s="63"/>
    </row>
    <row r="200" spans="2:13" ht="12.75">
      <c r="B200" s="63"/>
      <c r="C200" s="63"/>
      <c r="D200" s="63"/>
      <c r="E200" s="63"/>
      <c r="F200" s="63"/>
      <c r="G200" s="63"/>
      <c r="H200" s="63"/>
      <c r="I200" s="64"/>
      <c r="J200" s="64"/>
      <c r="K200" s="64"/>
      <c r="L200" s="64"/>
      <c r="M200" s="63"/>
    </row>
    <row r="201" spans="2:13" ht="12.75">
      <c r="B201" s="63"/>
      <c r="C201" s="63"/>
      <c r="D201" s="63"/>
      <c r="E201" s="63"/>
      <c r="F201" s="63"/>
      <c r="G201" s="63"/>
      <c r="H201" s="63"/>
      <c r="I201" s="64"/>
      <c r="J201" s="64"/>
      <c r="K201" s="64"/>
      <c r="L201" s="64"/>
      <c r="M201" s="63"/>
    </row>
    <row r="202" spans="2:13" ht="12.75">
      <c r="B202" s="63"/>
      <c r="C202" s="63"/>
      <c r="D202" s="63"/>
      <c r="E202" s="63"/>
      <c r="F202" s="63"/>
      <c r="G202" s="63"/>
      <c r="H202" s="63"/>
      <c r="I202" s="64"/>
      <c r="J202" s="64"/>
      <c r="K202" s="64"/>
      <c r="L202" s="64"/>
      <c r="M202" s="63"/>
    </row>
    <row r="203" spans="2:13" ht="12.75">
      <c r="B203" s="63"/>
      <c r="C203" s="63"/>
      <c r="D203" s="63"/>
      <c r="E203" s="63"/>
      <c r="F203" s="63"/>
      <c r="G203" s="63"/>
      <c r="H203" s="63"/>
      <c r="I203" s="64"/>
      <c r="J203" s="64"/>
      <c r="K203" s="64"/>
      <c r="L203" s="64"/>
      <c r="M203" s="63"/>
    </row>
    <row r="204" spans="2:13" ht="12.75">
      <c r="B204" s="63"/>
      <c r="C204" s="63"/>
      <c r="D204" s="63"/>
      <c r="E204" s="63"/>
      <c r="F204" s="63"/>
      <c r="G204" s="63"/>
      <c r="H204" s="63"/>
      <c r="I204" s="64"/>
      <c r="J204" s="64"/>
      <c r="K204" s="64"/>
      <c r="L204" s="64"/>
      <c r="M204" s="63"/>
    </row>
    <row r="205" spans="2:13" ht="12.75">
      <c r="B205" s="63"/>
      <c r="C205" s="63"/>
      <c r="D205" s="63"/>
      <c r="E205" s="63"/>
      <c r="F205" s="63"/>
      <c r="G205" s="63"/>
      <c r="H205" s="63"/>
      <c r="I205" s="64"/>
      <c r="J205" s="64"/>
      <c r="K205" s="64"/>
      <c r="L205" s="64"/>
      <c r="M205" s="63"/>
    </row>
    <row r="206" spans="2:13" ht="12.75">
      <c r="B206" s="63"/>
      <c r="C206" s="63"/>
      <c r="D206" s="63"/>
      <c r="E206" s="63"/>
      <c r="F206" s="63"/>
      <c r="G206" s="63"/>
      <c r="H206" s="63"/>
      <c r="I206" s="64"/>
      <c r="J206" s="64"/>
      <c r="K206" s="64"/>
      <c r="L206" s="64"/>
      <c r="M206" s="63"/>
    </row>
    <row r="207" spans="2:13" ht="12.75">
      <c r="B207" s="63"/>
      <c r="C207" s="63"/>
      <c r="D207" s="63"/>
      <c r="E207" s="63"/>
      <c r="F207" s="63"/>
      <c r="G207" s="63"/>
      <c r="H207" s="63"/>
      <c r="I207" s="64"/>
      <c r="J207" s="64"/>
      <c r="K207" s="64"/>
      <c r="L207" s="64"/>
      <c r="M207" s="63"/>
    </row>
    <row r="208" spans="2:13" ht="12.75">
      <c r="B208" s="63"/>
      <c r="C208" s="63"/>
      <c r="D208" s="63"/>
      <c r="E208" s="63"/>
      <c r="F208" s="63"/>
      <c r="G208" s="63"/>
      <c r="H208" s="63"/>
      <c r="I208" s="64"/>
      <c r="J208" s="64"/>
      <c r="K208" s="64"/>
      <c r="L208" s="64"/>
      <c r="M208" s="63"/>
    </row>
    <row r="209" spans="2:13" ht="12.75">
      <c r="B209" s="63"/>
      <c r="C209" s="63"/>
      <c r="D209" s="63"/>
      <c r="E209" s="63"/>
      <c r="F209" s="63"/>
      <c r="G209" s="63"/>
      <c r="H209" s="63"/>
      <c r="I209" s="64"/>
      <c r="J209" s="64"/>
      <c r="K209" s="64"/>
      <c r="L209" s="64"/>
      <c r="M209" s="63"/>
    </row>
    <row r="210" spans="2:13" ht="12.75">
      <c r="B210" s="63"/>
      <c r="C210" s="63"/>
      <c r="D210" s="63"/>
      <c r="E210" s="63"/>
      <c r="F210" s="63"/>
      <c r="G210" s="63"/>
      <c r="H210" s="63"/>
      <c r="I210" s="64"/>
      <c r="J210" s="64"/>
      <c r="K210" s="64"/>
      <c r="L210" s="64"/>
      <c r="M210" s="63"/>
    </row>
    <row r="211" spans="2:13" ht="12.75">
      <c r="B211" s="63"/>
      <c r="C211" s="63"/>
      <c r="D211" s="63"/>
      <c r="E211" s="63"/>
      <c r="F211" s="63"/>
      <c r="G211" s="63"/>
      <c r="H211" s="63"/>
      <c r="I211" s="64"/>
      <c r="J211" s="64"/>
      <c r="K211" s="64"/>
      <c r="L211" s="64"/>
      <c r="M211" s="63"/>
    </row>
    <row r="212" spans="2:13" ht="12.75">
      <c r="B212" s="63"/>
      <c r="C212" s="63"/>
      <c r="D212" s="63"/>
      <c r="E212" s="63"/>
      <c r="F212" s="63"/>
      <c r="G212" s="63"/>
      <c r="H212" s="63"/>
      <c r="I212" s="64"/>
      <c r="J212" s="64"/>
      <c r="K212" s="64"/>
      <c r="L212" s="64"/>
      <c r="M212" s="63"/>
    </row>
    <row r="213" spans="2:13" ht="12.75">
      <c r="B213" s="63"/>
      <c r="C213" s="63"/>
      <c r="D213" s="63"/>
      <c r="E213" s="63"/>
      <c r="F213" s="63"/>
      <c r="G213" s="63"/>
      <c r="H213" s="63"/>
      <c r="I213" s="64"/>
      <c r="J213" s="64"/>
      <c r="K213" s="64"/>
      <c r="L213" s="64"/>
      <c r="M213" s="63"/>
    </row>
    <row r="214" spans="2:13" ht="12.75">
      <c r="B214" s="63"/>
      <c r="C214" s="63"/>
      <c r="D214" s="63"/>
      <c r="E214" s="63"/>
      <c r="F214" s="63"/>
      <c r="G214" s="63"/>
      <c r="H214" s="63"/>
      <c r="I214" s="64"/>
      <c r="J214" s="64"/>
      <c r="K214" s="64"/>
      <c r="L214" s="64"/>
      <c r="M214" s="63"/>
    </row>
    <row r="215" spans="2:13" ht="12.75">
      <c r="B215" s="63"/>
      <c r="C215" s="63"/>
      <c r="D215" s="63"/>
      <c r="E215" s="63"/>
      <c r="F215" s="63"/>
      <c r="G215" s="63"/>
      <c r="H215" s="63"/>
      <c r="I215" s="64"/>
      <c r="J215" s="64"/>
      <c r="K215" s="64"/>
      <c r="L215" s="64"/>
      <c r="M215" s="63"/>
    </row>
    <row r="216" spans="2:13" ht="12.75">
      <c r="B216" s="63"/>
      <c r="C216" s="63"/>
      <c r="D216" s="63"/>
      <c r="E216" s="63"/>
      <c r="F216" s="63"/>
      <c r="G216" s="63"/>
      <c r="H216" s="63"/>
      <c r="I216" s="64"/>
      <c r="J216" s="64"/>
      <c r="K216" s="64"/>
      <c r="L216" s="64"/>
      <c r="M216" s="63"/>
    </row>
    <row r="217" spans="2:13" ht="12.75">
      <c r="B217" s="63"/>
      <c r="C217" s="63"/>
      <c r="D217" s="63"/>
      <c r="E217" s="63"/>
      <c r="F217" s="63"/>
      <c r="G217" s="63"/>
      <c r="H217" s="63"/>
      <c r="I217" s="64"/>
      <c r="J217" s="64"/>
      <c r="K217" s="64"/>
      <c r="L217" s="64"/>
      <c r="M217" s="63"/>
    </row>
    <row r="218" spans="2:13" ht="12.75">
      <c r="B218" s="63"/>
      <c r="C218" s="63"/>
      <c r="D218" s="63"/>
      <c r="E218" s="63"/>
      <c r="F218" s="63"/>
      <c r="G218" s="63"/>
      <c r="H218" s="63"/>
      <c r="I218" s="64"/>
      <c r="J218" s="64"/>
      <c r="K218" s="64"/>
      <c r="L218" s="64"/>
      <c r="M218" s="63"/>
    </row>
    <row r="219" spans="2:13" ht="12.75">
      <c r="B219" s="63"/>
      <c r="C219" s="63"/>
      <c r="D219" s="63"/>
      <c r="E219" s="63"/>
      <c r="F219" s="63"/>
      <c r="G219" s="63"/>
      <c r="H219" s="63"/>
      <c r="I219" s="64"/>
      <c r="J219" s="64"/>
      <c r="K219" s="64"/>
      <c r="L219" s="64"/>
      <c r="M219" s="63"/>
    </row>
    <row r="220" spans="2:13" ht="12.75">
      <c r="B220" s="63"/>
      <c r="C220" s="63"/>
      <c r="D220" s="63"/>
      <c r="E220" s="63"/>
      <c r="F220" s="63"/>
      <c r="G220" s="63"/>
      <c r="H220" s="63"/>
      <c r="I220" s="64"/>
      <c r="J220" s="64"/>
      <c r="K220" s="64"/>
      <c r="L220" s="64"/>
      <c r="M220" s="63"/>
    </row>
    <row r="221" spans="2:13" ht="12.75">
      <c r="B221" s="63"/>
      <c r="C221" s="63"/>
      <c r="D221" s="63"/>
      <c r="E221" s="63"/>
      <c r="F221" s="63"/>
      <c r="G221" s="63"/>
      <c r="H221" s="63"/>
      <c r="I221" s="64"/>
      <c r="J221" s="64"/>
      <c r="K221" s="64"/>
      <c r="L221" s="64"/>
      <c r="M221" s="63"/>
    </row>
    <row r="222" spans="2:13" ht="12.75">
      <c r="B222" s="63"/>
      <c r="C222" s="63"/>
      <c r="D222" s="63"/>
      <c r="E222" s="63"/>
      <c r="F222" s="63"/>
      <c r="G222" s="63"/>
      <c r="H222" s="63"/>
      <c r="I222" s="64"/>
      <c r="J222" s="64"/>
      <c r="K222" s="64"/>
      <c r="L222" s="64"/>
      <c r="M222" s="63"/>
    </row>
    <row r="223" spans="2:13" ht="12.75">
      <c r="B223" s="63"/>
      <c r="C223" s="63"/>
      <c r="D223" s="63"/>
      <c r="E223" s="63"/>
      <c r="F223" s="63"/>
      <c r="G223" s="63"/>
      <c r="H223" s="63"/>
      <c r="I223" s="64"/>
      <c r="J223" s="64"/>
      <c r="K223" s="64"/>
      <c r="L223" s="64"/>
      <c r="M223" s="63"/>
    </row>
    <row r="224" spans="2:13" ht="12.75">
      <c r="B224" s="63"/>
      <c r="C224" s="63"/>
      <c r="D224" s="63"/>
      <c r="E224" s="63"/>
      <c r="F224" s="63"/>
      <c r="G224" s="63"/>
      <c r="H224" s="63"/>
      <c r="I224" s="64"/>
      <c r="J224" s="64"/>
      <c r="K224" s="64"/>
      <c r="L224" s="64"/>
      <c r="M224" s="63"/>
    </row>
    <row r="225" spans="2:13" ht="12.75">
      <c r="B225" s="63"/>
      <c r="C225" s="63"/>
      <c r="D225" s="63"/>
      <c r="E225" s="63"/>
      <c r="F225" s="63"/>
      <c r="G225" s="63"/>
      <c r="H225" s="63"/>
      <c r="I225" s="64"/>
      <c r="J225" s="64"/>
      <c r="K225" s="64"/>
      <c r="L225" s="64"/>
      <c r="M225" s="63"/>
    </row>
    <row r="226" spans="2:13" ht="12.75">
      <c r="B226" s="63"/>
      <c r="C226" s="63"/>
      <c r="D226" s="63"/>
      <c r="E226" s="63"/>
      <c r="F226" s="63"/>
      <c r="G226" s="63"/>
      <c r="H226" s="63"/>
      <c r="I226" s="64"/>
      <c r="J226" s="64"/>
      <c r="K226" s="64"/>
      <c r="L226" s="64"/>
      <c r="M226" s="63"/>
    </row>
    <row r="227" spans="2:13" ht="12.75">
      <c r="B227" s="63"/>
      <c r="C227" s="63"/>
      <c r="D227" s="63"/>
      <c r="E227" s="63"/>
      <c r="F227" s="63"/>
      <c r="G227" s="63"/>
      <c r="H227" s="63"/>
      <c r="I227" s="64"/>
      <c r="J227" s="64"/>
      <c r="K227" s="64"/>
      <c r="L227" s="64"/>
      <c r="M227" s="63"/>
    </row>
    <row r="228" spans="2:13" ht="12.75">
      <c r="B228" s="63"/>
      <c r="C228" s="63"/>
      <c r="D228" s="63"/>
      <c r="E228" s="63"/>
      <c r="F228" s="63"/>
      <c r="G228" s="63"/>
      <c r="H228" s="63"/>
      <c r="I228" s="64"/>
      <c r="J228" s="64"/>
      <c r="K228" s="64"/>
      <c r="L228" s="64"/>
      <c r="M228" s="63"/>
    </row>
    <row r="229" spans="2:13" ht="12.75">
      <c r="B229" s="63"/>
      <c r="C229" s="63"/>
      <c r="D229" s="63"/>
      <c r="E229" s="63"/>
      <c r="F229" s="63"/>
      <c r="G229" s="63"/>
      <c r="H229" s="63"/>
      <c r="I229" s="64"/>
      <c r="J229" s="64"/>
      <c r="K229" s="64"/>
      <c r="L229" s="64"/>
      <c r="M229" s="63"/>
    </row>
    <row r="230" spans="2:13" ht="12.75">
      <c r="B230" s="63"/>
      <c r="C230" s="63"/>
      <c r="D230" s="63"/>
      <c r="E230" s="63"/>
      <c r="F230" s="63"/>
      <c r="G230" s="63"/>
      <c r="H230" s="63"/>
      <c r="I230" s="64"/>
      <c r="J230" s="64"/>
      <c r="K230" s="64"/>
      <c r="L230" s="64"/>
      <c r="M230" s="63"/>
    </row>
    <row r="231" spans="2:13" ht="12.75">
      <c r="B231" s="63"/>
      <c r="C231" s="63"/>
      <c r="D231" s="63"/>
      <c r="E231" s="63"/>
      <c r="F231" s="63"/>
      <c r="G231" s="63"/>
      <c r="H231" s="63"/>
      <c r="I231" s="64"/>
      <c r="J231" s="64"/>
      <c r="K231" s="64"/>
      <c r="L231" s="64"/>
      <c r="M231" s="63"/>
    </row>
    <row r="232" spans="2:13" ht="12.75">
      <c r="B232" s="63"/>
      <c r="C232" s="63"/>
      <c r="D232" s="63"/>
      <c r="E232" s="63"/>
      <c r="F232" s="63"/>
      <c r="G232" s="63"/>
      <c r="H232" s="63"/>
      <c r="I232" s="64"/>
      <c r="J232" s="64"/>
      <c r="K232" s="64"/>
      <c r="L232" s="64"/>
      <c r="M232" s="63"/>
    </row>
    <row r="233" spans="2:13" ht="12.75">
      <c r="B233" s="63"/>
      <c r="C233" s="63"/>
      <c r="D233" s="63"/>
      <c r="E233" s="63"/>
      <c r="F233" s="63"/>
      <c r="G233" s="63"/>
      <c r="H233" s="63"/>
      <c r="I233" s="64"/>
      <c r="J233" s="64"/>
      <c r="K233" s="64"/>
      <c r="L233" s="64"/>
      <c r="M233" s="63"/>
    </row>
    <row r="234" spans="2:13" ht="12.75">
      <c r="B234" s="63"/>
      <c r="C234" s="63"/>
      <c r="D234" s="63"/>
      <c r="E234" s="63"/>
      <c r="F234" s="63"/>
      <c r="G234" s="63"/>
      <c r="H234" s="63"/>
      <c r="I234" s="64"/>
      <c r="J234" s="64"/>
      <c r="K234" s="64"/>
      <c r="L234" s="64"/>
      <c r="M234" s="63"/>
    </row>
    <row r="235" spans="2:13" ht="12.75">
      <c r="B235" s="63"/>
      <c r="C235" s="63"/>
      <c r="D235" s="63"/>
      <c r="E235" s="63"/>
      <c r="F235" s="63"/>
      <c r="G235" s="63"/>
      <c r="H235" s="63"/>
      <c r="I235" s="64"/>
      <c r="J235" s="64"/>
      <c r="K235" s="64"/>
      <c r="L235" s="64"/>
      <c r="M235" s="63"/>
    </row>
    <row r="236" spans="2:13" ht="12.75">
      <c r="B236" s="63"/>
      <c r="C236" s="63"/>
      <c r="D236" s="63"/>
      <c r="E236" s="63"/>
      <c r="F236" s="63"/>
      <c r="G236" s="63"/>
      <c r="H236" s="63"/>
      <c r="I236" s="64"/>
      <c r="J236" s="64"/>
      <c r="K236" s="64"/>
      <c r="L236" s="64"/>
      <c r="M236" s="63"/>
    </row>
    <row r="237" spans="2:13" ht="12.75">
      <c r="B237" s="63"/>
      <c r="C237" s="63"/>
      <c r="D237" s="63"/>
      <c r="E237" s="63"/>
      <c r="F237" s="63"/>
      <c r="G237" s="63"/>
      <c r="H237" s="63"/>
      <c r="I237" s="64"/>
      <c r="J237" s="64"/>
      <c r="K237" s="64"/>
      <c r="L237" s="64"/>
      <c r="M237" s="63"/>
    </row>
    <row r="238" spans="2:13" ht="12.75">
      <c r="B238" s="63"/>
      <c r="C238" s="63"/>
      <c r="D238" s="63"/>
      <c r="E238" s="63"/>
      <c r="F238" s="63"/>
      <c r="G238" s="63"/>
      <c r="H238" s="63"/>
      <c r="I238" s="64"/>
      <c r="J238" s="64"/>
      <c r="K238" s="64"/>
      <c r="L238" s="64"/>
      <c r="M238" s="63"/>
    </row>
    <row r="239" spans="2:13" ht="12.75">
      <c r="B239" s="63"/>
      <c r="C239" s="63"/>
      <c r="D239" s="63"/>
      <c r="E239" s="63"/>
      <c r="F239" s="63"/>
      <c r="G239" s="63"/>
      <c r="H239" s="63"/>
      <c r="I239" s="64"/>
      <c r="J239" s="64"/>
      <c r="K239" s="64"/>
      <c r="L239" s="64"/>
      <c r="M239" s="63"/>
    </row>
    <row r="240" spans="2:13" ht="12.75">
      <c r="B240" s="63"/>
      <c r="C240" s="63"/>
      <c r="D240" s="63"/>
      <c r="E240" s="63"/>
      <c r="F240" s="63"/>
      <c r="G240" s="63"/>
      <c r="H240" s="63"/>
      <c r="I240" s="64"/>
      <c r="J240" s="64"/>
      <c r="K240" s="64"/>
      <c r="L240" s="64"/>
      <c r="M240" s="63"/>
    </row>
    <row r="241" spans="2:13" ht="12.75">
      <c r="B241" s="63"/>
      <c r="C241" s="63"/>
      <c r="D241" s="63"/>
      <c r="E241" s="63"/>
      <c r="F241" s="63"/>
      <c r="G241" s="63"/>
      <c r="H241" s="63"/>
      <c r="I241" s="64"/>
      <c r="J241" s="64"/>
      <c r="K241" s="64"/>
      <c r="L241" s="64"/>
      <c r="M241" s="63"/>
    </row>
    <row r="242" spans="2:13" ht="12.75">
      <c r="B242" s="63"/>
      <c r="C242" s="63"/>
      <c r="D242" s="63"/>
      <c r="E242" s="63"/>
      <c r="F242" s="63"/>
      <c r="G242" s="63"/>
      <c r="H242" s="63"/>
      <c r="I242" s="64"/>
      <c r="J242" s="64"/>
      <c r="K242" s="64"/>
      <c r="L242" s="64"/>
      <c r="M242" s="63"/>
    </row>
    <row r="243" spans="2:13" ht="12.75">
      <c r="B243" s="63"/>
      <c r="C243" s="63"/>
      <c r="D243" s="63"/>
      <c r="E243" s="63"/>
      <c r="F243" s="63"/>
      <c r="G243" s="63"/>
      <c r="H243" s="63"/>
      <c r="I243" s="64"/>
      <c r="J243" s="64"/>
      <c r="K243" s="64"/>
      <c r="L243" s="64"/>
      <c r="M243" s="63"/>
    </row>
    <row r="244" spans="2:13" ht="12.75">
      <c r="B244" s="63"/>
      <c r="C244" s="63"/>
      <c r="D244" s="63"/>
      <c r="E244" s="63"/>
      <c r="F244" s="63"/>
      <c r="G244" s="63"/>
      <c r="H244" s="63"/>
      <c r="I244" s="64"/>
      <c r="J244" s="64"/>
      <c r="K244" s="64"/>
      <c r="L244" s="64"/>
      <c r="M244" s="63"/>
    </row>
    <row r="245" spans="2:13" ht="12.75">
      <c r="B245" s="63"/>
      <c r="C245" s="63"/>
      <c r="D245" s="63"/>
      <c r="E245" s="63"/>
      <c r="F245" s="63"/>
      <c r="G245" s="63"/>
      <c r="H245" s="63"/>
      <c r="I245" s="64"/>
      <c r="J245" s="64"/>
      <c r="K245" s="64"/>
      <c r="L245" s="64"/>
      <c r="M245" s="63"/>
    </row>
    <row r="246" spans="2:13" ht="12.75">
      <c r="B246" s="63"/>
      <c r="C246" s="63"/>
      <c r="D246" s="63"/>
      <c r="E246" s="63"/>
      <c r="F246" s="63"/>
      <c r="G246" s="63"/>
      <c r="H246" s="63"/>
      <c r="I246" s="64"/>
      <c r="J246" s="64"/>
      <c r="K246" s="64"/>
      <c r="L246" s="64"/>
      <c r="M246" s="63"/>
    </row>
    <row r="247" spans="2:13" ht="12.75">
      <c r="B247" s="63"/>
      <c r="C247" s="63"/>
      <c r="D247" s="63"/>
      <c r="E247" s="63"/>
      <c r="F247" s="63"/>
      <c r="G247" s="63"/>
      <c r="H247" s="63"/>
      <c r="I247" s="64"/>
      <c r="J247" s="64"/>
      <c r="K247" s="64"/>
      <c r="L247" s="64"/>
      <c r="M247" s="63"/>
    </row>
    <row r="248" spans="2:13" ht="12.75">
      <c r="B248" s="63"/>
      <c r="C248" s="63"/>
      <c r="D248" s="63"/>
      <c r="E248" s="63"/>
      <c r="F248" s="63"/>
      <c r="G248" s="63"/>
      <c r="H248" s="63"/>
      <c r="I248" s="64"/>
      <c r="J248" s="64"/>
      <c r="K248" s="64"/>
      <c r="L248" s="64"/>
      <c r="M248" s="63"/>
    </row>
    <row r="249" spans="2:13" ht="12.75">
      <c r="B249" s="63"/>
      <c r="C249" s="63"/>
      <c r="D249" s="63"/>
      <c r="E249" s="63"/>
      <c r="F249" s="63"/>
      <c r="G249" s="63"/>
      <c r="H249" s="63"/>
      <c r="I249" s="64"/>
      <c r="J249" s="64"/>
      <c r="K249" s="64"/>
      <c r="L249" s="64"/>
      <c r="M249" s="63"/>
    </row>
    <row r="250" spans="2:13" ht="12.75">
      <c r="B250" s="63"/>
      <c r="C250" s="63"/>
      <c r="D250" s="63"/>
      <c r="E250" s="63"/>
      <c r="F250" s="63"/>
      <c r="G250" s="63"/>
      <c r="H250" s="63"/>
      <c r="I250" s="64"/>
      <c r="J250" s="64"/>
      <c r="K250" s="64"/>
      <c r="L250" s="64"/>
      <c r="M250" s="63"/>
    </row>
    <row r="251" spans="2:13" ht="12.75">
      <c r="B251" s="63"/>
      <c r="C251" s="63"/>
      <c r="D251" s="63"/>
      <c r="E251" s="63"/>
      <c r="F251" s="63"/>
      <c r="G251" s="63"/>
      <c r="H251" s="63"/>
      <c r="I251" s="64"/>
      <c r="J251" s="64"/>
      <c r="K251" s="64"/>
      <c r="L251" s="64"/>
      <c r="M251" s="63"/>
    </row>
    <row r="252" spans="2:13" ht="12.75">
      <c r="B252" s="63"/>
      <c r="C252" s="63"/>
      <c r="D252" s="63"/>
      <c r="E252" s="63"/>
      <c r="F252" s="63"/>
      <c r="G252" s="63"/>
      <c r="H252" s="63"/>
      <c r="I252" s="64"/>
      <c r="J252" s="64"/>
      <c r="K252" s="64"/>
      <c r="L252" s="64"/>
      <c r="M252" s="63"/>
    </row>
    <row r="253" spans="2:13" ht="12.75">
      <c r="B253" s="63"/>
      <c r="C253" s="63"/>
      <c r="D253" s="63"/>
      <c r="E253" s="63"/>
      <c r="F253" s="63"/>
      <c r="G253" s="63"/>
      <c r="H253" s="63"/>
      <c r="I253" s="64"/>
      <c r="J253" s="64"/>
      <c r="K253" s="64"/>
      <c r="L253" s="64"/>
      <c r="M253" s="63"/>
    </row>
    <row r="254" spans="2:13" ht="12.75">
      <c r="B254" s="63"/>
      <c r="C254" s="63"/>
      <c r="D254" s="63"/>
      <c r="E254" s="63"/>
      <c r="F254" s="63"/>
      <c r="G254" s="63"/>
      <c r="H254" s="63"/>
      <c r="I254" s="64"/>
      <c r="J254" s="64"/>
      <c r="K254" s="64"/>
      <c r="L254" s="64"/>
      <c r="M254" s="63"/>
    </row>
    <row r="255" spans="2:13" ht="12.75">
      <c r="B255" s="63"/>
      <c r="C255" s="63"/>
      <c r="D255" s="63"/>
      <c r="E255" s="63"/>
      <c r="F255" s="63"/>
      <c r="G255" s="63"/>
      <c r="H255" s="63"/>
      <c r="I255" s="64"/>
      <c r="J255" s="64"/>
      <c r="K255" s="64"/>
      <c r="L255" s="64"/>
      <c r="M255" s="63"/>
    </row>
    <row r="256" spans="2:13" ht="12.75">
      <c r="B256" s="63"/>
      <c r="C256" s="63"/>
      <c r="D256" s="63"/>
      <c r="E256" s="63"/>
      <c r="F256" s="63"/>
      <c r="G256" s="63"/>
      <c r="H256" s="63"/>
      <c r="I256" s="64"/>
      <c r="J256" s="64"/>
      <c r="K256" s="64"/>
      <c r="L256" s="64"/>
      <c r="M256" s="63"/>
    </row>
    <row r="257" spans="2:13" ht="12.75">
      <c r="B257" s="63"/>
      <c r="C257" s="63"/>
      <c r="D257" s="63"/>
      <c r="E257" s="63"/>
      <c r="F257" s="63"/>
      <c r="G257" s="63"/>
      <c r="H257" s="63"/>
      <c r="I257" s="64"/>
      <c r="J257" s="64"/>
      <c r="K257" s="64"/>
      <c r="L257" s="64"/>
      <c r="M257" s="63"/>
    </row>
    <row r="258" spans="2:13" ht="12.75">
      <c r="B258" s="63"/>
      <c r="C258" s="63"/>
      <c r="D258" s="63"/>
      <c r="E258" s="63"/>
      <c r="F258" s="63"/>
      <c r="G258" s="63"/>
      <c r="H258" s="63"/>
      <c r="I258" s="64"/>
      <c r="J258" s="64"/>
      <c r="K258" s="64"/>
      <c r="L258" s="64"/>
      <c r="M258" s="63"/>
    </row>
    <row r="259" spans="2:13" ht="12.75">
      <c r="B259" s="63"/>
      <c r="C259" s="63"/>
      <c r="D259" s="63"/>
      <c r="E259" s="63"/>
      <c r="F259" s="63"/>
      <c r="G259" s="63"/>
      <c r="H259" s="63"/>
      <c r="I259" s="64"/>
      <c r="J259" s="64"/>
      <c r="K259" s="64"/>
      <c r="L259" s="64"/>
      <c r="M259" s="63"/>
    </row>
    <row r="260" spans="2:13" ht="12.75">
      <c r="B260" s="63"/>
      <c r="C260" s="63"/>
      <c r="D260" s="63"/>
      <c r="E260" s="63"/>
      <c r="F260" s="63"/>
      <c r="G260" s="63"/>
      <c r="H260" s="63"/>
      <c r="I260" s="64"/>
      <c r="J260" s="64"/>
      <c r="K260" s="64"/>
      <c r="L260" s="64"/>
      <c r="M260" s="63"/>
    </row>
    <row r="261" spans="2:13" ht="12.75">
      <c r="B261" s="63"/>
      <c r="C261" s="63"/>
      <c r="D261" s="63"/>
      <c r="E261" s="63"/>
      <c r="F261" s="63"/>
      <c r="G261" s="63"/>
      <c r="H261" s="63"/>
      <c r="I261" s="64"/>
      <c r="J261" s="64"/>
      <c r="K261" s="64"/>
      <c r="L261" s="64"/>
      <c r="M261" s="63"/>
    </row>
    <row r="262" spans="2:13" ht="12.75">
      <c r="B262" s="63"/>
      <c r="C262" s="63"/>
      <c r="D262" s="63"/>
      <c r="E262" s="63"/>
      <c r="F262" s="63"/>
      <c r="G262" s="63"/>
      <c r="H262" s="63"/>
      <c r="I262" s="64"/>
      <c r="J262" s="64"/>
      <c r="K262" s="64"/>
      <c r="L262" s="64"/>
      <c r="M262" s="63"/>
    </row>
    <row r="263" spans="2:13" ht="12.75">
      <c r="B263" s="63"/>
      <c r="C263" s="63"/>
      <c r="D263" s="63"/>
      <c r="E263" s="63"/>
      <c r="F263" s="63"/>
      <c r="G263" s="63"/>
      <c r="H263" s="63"/>
      <c r="I263" s="64"/>
      <c r="J263" s="64"/>
      <c r="K263" s="64"/>
      <c r="L263" s="64"/>
      <c r="M263" s="63"/>
    </row>
    <row r="264" spans="2:13" ht="12.75">
      <c r="B264" s="63"/>
      <c r="C264" s="63"/>
      <c r="D264" s="63"/>
      <c r="E264" s="63"/>
      <c r="F264" s="63"/>
      <c r="G264" s="63"/>
      <c r="H264" s="63"/>
      <c r="I264" s="64"/>
      <c r="J264" s="64"/>
      <c r="K264" s="64"/>
      <c r="L264" s="64"/>
      <c r="M264" s="63"/>
    </row>
    <row r="265" spans="2:13" ht="12.75">
      <c r="B265" s="63"/>
      <c r="C265" s="63"/>
      <c r="D265" s="63"/>
      <c r="E265" s="63"/>
      <c r="F265" s="63"/>
      <c r="G265" s="63"/>
      <c r="H265" s="63"/>
      <c r="I265" s="64"/>
      <c r="J265" s="64"/>
      <c r="K265" s="64"/>
      <c r="L265" s="64"/>
      <c r="M265" s="63"/>
    </row>
    <row r="266" spans="2:13" ht="12.75">
      <c r="B266" s="63"/>
      <c r="C266" s="63"/>
      <c r="D266" s="63"/>
      <c r="E266" s="63"/>
      <c r="F266" s="63"/>
      <c r="G266" s="63"/>
      <c r="H266" s="63"/>
      <c r="I266" s="64"/>
      <c r="J266" s="64"/>
      <c r="K266" s="64"/>
      <c r="L266" s="64"/>
      <c r="M266" s="63"/>
    </row>
    <row r="267" spans="2:13" ht="12.75">
      <c r="B267" s="63"/>
      <c r="C267" s="63"/>
      <c r="D267" s="63"/>
      <c r="E267" s="63"/>
      <c r="F267" s="63"/>
      <c r="G267" s="63"/>
      <c r="H267" s="63"/>
      <c r="I267" s="64"/>
      <c r="J267" s="64"/>
      <c r="K267" s="64"/>
      <c r="L267" s="64"/>
      <c r="M267" s="63"/>
    </row>
    <row r="268" spans="2:13" ht="12.75">
      <c r="B268" s="63"/>
      <c r="C268" s="63"/>
      <c r="D268" s="63"/>
      <c r="E268" s="63"/>
      <c r="F268" s="63"/>
      <c r="G268" s="63"/>
      <c r="H268" s="63"/>
      <c r="I268" s="64"/>
      <c r="J268" s="64"/>
      <c r="K268" s="64"/>
      <c r="L268" s="64"/>
      <c r="M268" s="63"/>
    </row>
    <row r="269" spans="2:13" ht="12.75">
      <c r="B269" s="63"/>
      <c r="C269" s="63"/>
      <c r="D269" s="63"/>
      <c r="E269" s="63"/>
      <c r="F269" s="63"/>
      <c r="G269" s="63"/>
      <c r="H269" s="63"/>
      <c r="I269" s="64"/>
      <c r="J269" s="64"/>
      <c r="K269" s="64"/>
      <c r="L269" s="64"/>
      <c r="M269" s="63"/>
    </row>
    <row r="270" spans="2:13" ht="12.75">
      <c r="B270" s="63"/>
      <c r="C270" s="63"/>
      <c r="D270" s="63"/>
      <c r="E270" s="63"/>
      <c r="F270" s="63"/>
      <c r="G270" s="63"/>
      <c r="H270" s="63"/>
      <c r="I270" s="64"/>
      <c r="J270" s="64"/>
      <c r="K270" s="64"/>
      <c r="L270" s="64"/>
      <c r="M270" s="63"/>
    </row>
    <row r="271" spans="2:13" ht="12.75">
      <c r="B271" s="63"/>
      <c r="C271" s="63"/>
      <c r="D271" s="63"/>
      <c r="E271" s="63"/>
      <c r="F271" s="63"/>
      <c r="G271" s="63"/>
      <c r="H271" s="63"/>
      <c r="I271" s="64"/>
      <c r="J271" s="64"/>
      <c r="K271" s="64"/>
      <c r="L271" s="64"/>
      <c r="M271" s="63"/>
    </row>
    <row r="272" spans="2:13" ht="12.75">
      <c r="B272" s="63"/>
      <c r="C272" s="63"/>
      <c r="D272" s="63"/>
      <c r="E272" s="63"/>
      <c r="F272" s="63"/>
      <c r="G272" s="63"/>
      <c r="H272" s="63"/>
      <c r="I272" s="64"/>
      <c r="J272" s="64"/>
      <c r="K272" s="64"/>
      <c r="L272" s="64"/>
      <c r="M272" s="63"/>
    </row>
    <row r="273" spans="2:13" ht="12.75">
      <c r="B273" s="63"/>
      <c r="C273" s="63"/>
      <c r="D273" s="63"/>
      <c r="E273" s="63"/>
      <c r="F273" s="63"/>
      <c r="G273" s="63"/>
      <c r="H273" s="63"/>
      <c r="I273" s="64"/>
      <c r="J273" s="64"/>
      <c r="K273" s="64"/>
      <c r="L273" s="64"/>
      <c r="M273" s="63"/>
    </row>
    <row r="274" spans="2:13" ht="12.75">
      <c r="B274" s="63"/>
      <c r="C274" s="63"/>
      <c r="D274" s="63"/>
      <c r="E274" s="63"/>
      <c r="F274" s="63"/>
      <c r="G274" s="63"/>
      <c r="H274" s="63"/>
      <c r="I274" s="64"/>
      <c r="J274" s="64"/>
      <c r="K274" s="64"/>
      <c r="L274" s="64"/>
      <c r="M274" s="63"/>
    </row>
    <row r="275" spans="2:13" ht="12.75">
      <c r="B275" s="63"/>
      <c r="C275" s="63"/>
      <c r="D275" s="63"/>
      <c r="E275" s="63"/>
      <c r="F275" s="63"/>
      <c r="G275" s="63"/>
      <c r="H275" s="63"/>
      <c r="I275" s="64"/>
      <c r="J275" s="64"/>
      <c r="K275" s="64"/>
      <c r="L275" s="64"/>
      <c r="M275" s="63"/>
    </row>
    <row r="276" spans="2:13" ht="12.75">
      <c r="B276" s="63"/>
      <c r="C276" s="63"/>
      <c r="D276" s="63"/>
      <c r="E276" s="63"/>
      <c r="F276" s="63"/>
      <c r="G276" s="63"/>
      <c r="H276" s="63"/>
      <c r="I276" s="64"/>
      <c r="J276" s="64"/>
      <c r="K276" s="64"/>
      <c r="L276" s="64"/>
      <c r="M276" s="63"/>
    </row>
    <row r="277" spans="2:13" ht="12.75">
      <c r="B277" s="63"/>
      <c r="C277" s="63"/>
      <c r="D277" s="63"/>
      <c r="E277" s="63"/>
      <c r="F277" s="63"/>
      <c r="G277" s="63"/>
      <c r="H277" s="63"/>
      <c r="I277" s="64"/>
      <c r="J277" s="64"/>
      <c r="K277" s="64"/>
      <c r="L277" s="64"/>
      <c r="M277" s="63"/>
    </row>
    <row r="278" spans="2:13" ht="12.75">
      <c r="B278" s="63"/>
      <c r="C278" s="63"/>
      <c r="D278" s="63"/>
      <c r="E278" s="63"/>
      <c r="F278" s="63"/>
      <c r="G278" s="63"/>
      <c r="H278" s="63"/>
      <c r="I278" s="64"/>
      <c r="J278" s="64"/>
      <c r="K278" s="64"/>
      <c r="L278" s="64"/>
      <c r="M278" s="63"/>
    </row>
    <row r="279" spans="2:13" ht="12.75">
      <c r="B279" s="63"/>
      <c r="C279" s="63"/>
      <c r="D279" s="63"/>
      <c r="E279" s="63"/>
      <c r="F279" s="63"/>
      <c r="G279" s="63"/>
      <c r="H279" s="63"/>
      <c r="I279" s="64"/>
      <c r="J279" s="64"/>
      <c r="K279" s="64"/>
      <c r="L279" s="64"/>
      <c r="M279" s="63"/>
    </row>
    <row r="280" spans="2:13" ht="12.75">
      <c r="B280" s="63"/>
      <c r="C280" s="63"/>
      <c r="D280" s="63"/>
      <c r="E280" s="63"/>
      <c r="F280" s="63"/>
      <c r="G280" s="63"/>
      <c r="H280" s="63"/>
      <c r="I280" s="64"/>
      <c r="J280" s="64"/>
      <c r="K280" s="64"/>
      <c r="L280" s="64"/>
      <c r="M280" s="63"/>
    </row>
    <row r="281" spans="2:13" ht="12.75">
      <c r="B281" s="63"/>
      <c r="C281" s="63"/>
      <c r="D281" s="63"/>
      <c r="E281" s="63"/>
      <c r="F281" s="63"/>
      <c r="G281" s="63"/>
      <c r="H281" s="63"/>
      <c r="I281" s="64"/>
      <c r="J281" s="64"/>
      <c r="K281" s="64"/>
      <c r="L281" s="64"/>
      <c r="M281" s="63"/>
    </row>
    <row r="282" spans="2:13" ht="12.75">
      <c r="B282" s="63"/>
      <c r="C282" s="63"/>
      <c r="D282" s="63"/>
      <c r="E282" s="63"/>
      <c r="F282" s="63"/>
      <c r="G282" s="63"/>
      <c r="H282" s="63"/>
      <c r="I282" s="64"/>
      <c r="J282" s="64"/>
      <c r="K282" s="64"/>
      <c r="L282" s="64"/>
      <c r="M282" s="63"/>
    </row>
    <row r="283" spans="2:13" ht="12.75">
      <c r="B283" s="63"/>
      <c r="C283" s="63"/>
      <c r="D283" s="63"/>
      <c r="E283" s="63"/>
      <c r="F283" s="63"/>
      <c r="G283" s="63"/>
      <c r="H283" s="63"/>
      <c r="I283" s="64"/>
      <c r="J283" s="64"/>
      <c r="K283" s="64"/>
      <c r="L283" s="64"/>
      <c r="M283" s="63"/>
    </row>
    <row r="284" spans="2:13" ht="12.75">
      <c r="B284" s="63"/>
      <c r="C284" s="63"/>
      <c r="D284" s="63"/>
      <c r="E284" s="63"/>
      <c r="F284" s="63"/>
      <c r="G284" s="63"/>
      <c r="H284" s="63"/>
      <c r="I284" s="64"/>
      <c r="J284" s="64"/>
      <c r="K284" s="64"/>
      <c r="L284" s="64"/>
      <c r="M284" s="63"/>
    </row>
    <row r="285" spans="2:13" ht="12.75">
      <c r="B285" s="63"/>
      <c r="C285" s="63"/>
      <c r="D285" s="63"/>
      <c r="E285" s="63"/>
      <c r="F285" s="63"/>
      <c r="G285" s="63"/>
      <c r="H285" s="63"/>
      <c r="I285" s="64"/>
      <c r="J285" s="64"/>
      <c r="K285" s="64"/>
      <c r="L285" s="64"/>
      <c r="M285" s="63"/>
    </row>
    <row r="286" spans="2:13" ht="12.75">
      <c r="B286" s="63"/>
      <c r="C286" s="63"/>
      <c r="D286" s="63"/>
      <c r="E286" s="63"/>
      <c r="F286" s="63"/>
      <c r="G286" s="63"/>
      <c r="H286" s="63"/>
      <c r="I286" s="64"/>
      <c r="J286" s="64"/>
      <c r="K286" s="64"/>
      <c r="L286" s="64"/>
      <c r="M286" s="63"/>
    </row>
    <row r="287" spans="2:13" ht="12.75">
      <c r="B287" s="63"/>
      <c r="C287" s="63"/>
      <c r="D287" s="63"/>
      <c r="E287" s="63"/>
      <c r="F287" s="63"/>
      <c r="G287" s="63"/>
      <c r="H287" s="63"/>
      <c r="I287" s="64"/>
      <c r="J287" s="64"/>
      <c r="K287" s="64"/>
      <c r="L287" s="64"/>
      <c r="M287" s="63"/>
    </row>
    <row r="288" spans="2:13" ht="12.75">
      <c r="B288" s="63"/>
      <c r="C288" s="63"/>
      <c r="D288" s="63"/>
      <c r="E288" s="63"/>
      <c r="F288" s="63"/>
      <c r="G288" s="63"/>
      <c r="H288" s="63"/>
      <c r="I288" s="64"/>
      <c r="J288" s="64"/>
      <c r="K288" s="64"/>
      <c r="L288" s="64"/>
      <c r="M288" s="63"/>
    </row>
    <row r="289" spans="2:13" ht="12.75">
      <c r="B289" s="63"/>
      <c r="C289" s="63"/>
      <c r="D289" s="63"/>
      <c r="E289" s="63"/>
      <c r="F289" s="63"/>
      <c r="G289" s="63"/>
      <c r="H289" s="63"/>
      <c r="I289" s="64"/>
      <c r="J289" s="64"/>
      <c r="K289" s="64"/>
      <c r="L289" s="64"/>
      <c r="M289" s="63"/>
    </row>
    <row r="290" spans="2:13" ht="12.75">
      <c r="B290" s="63"/>
      <c r="C290" s="63"/>
      <c r="D290" s="63"/>
      <c r="E290" s="63"/>
      <c r="F290" s="63"/>
      <c r="G290" s="63"/>
      <c r="H290" s="63"/>
      <c r="I290" s="64"/>
      <c r="J290" s="64"/>
      <c r="K290" s="64"/>
      <c r="L290" s="64"/>
      <c r="M290" s="63"/>
    </row>
    <row r="291" spans="2:13" ht="12.75">
      <c r="B291" s="63"/>
      <c r="C291" s="63"/>
      <c r="D291" s="63"/>
      <c r="E291" s="63"/>
      <c r="F291" s="63"/>
      <c r="G291" s="63"/>
      <c r="H291" s="63"/>
      <c r="I291" s="64"/>
      <c r="J291" s="64"/>
      <c r="K291" s="64"/>
      <c r="L291" s="64"/>
      <c r="M291" s="63"/>
    </row>
    <row r="292" spans="2:13" ht="12.75">
      <c r="B292" s="63"/>
      <c r="C292" s="63"/>
      <c r="D292" s="63"/>
      <c r="E292" s="63"/>
      <c r="F292" s="63"/>
      <c r="G292" s="63"/>
      <c r="H292" s="63"/>
      <c r="I292" s="64"/>
      <c r="J292" s="64"/>
      <c r="K292" s="64"/>
      <c r="L292" s="64"/>
      <c r="M292" s="63"/>
    </row>
    <row r="293" spans="2:13" ht="12.75">
      <c r="B293" s="63"/>
      <c r="C293" s="63"/>
      <c r="D293" s="63"/>
      <c r="E293" s="63"/>
      <c r="F293" s="63"/>
      <c r="G293" s="63"/>
      <c r="H293" s="63"/>
      <c r="I293" s="64"/>
      <c r="J293" s="64"/>
      <c r="K293" s="64"/>
      <c r="L293" s="64"/>
      <c r="M293" s="63"/>
    </row>
    <row r="294" spans="2:13" ht="12.75">
      <c r="B294" s="63"/>
      <c r="C294" s="63"/>
      <c r="D294" s="63"/>
      <c r="E294" s="63"/>
      <c r="F294" s="63"/>
      <c r="G294" s="63"/>
      <c r="H294" s="63"/>
      <c r="I294" s="64"/>
      <c r="J294" s="64"/>
      <c r="K294" s="64"/>
      <c r="L294" s="64"/>
      <c r="M294" s="63"/>
    </row>
    <row r="295" spans="2:13" ht="12.75">
      <c r="B295" s="63"/>
      <c r="C295" s="63"/>
      <c r="D295" s="63"/>
      <c r="E295" s="63"/>
      <c r="F295" s="63"/>
      <c r="G295" s="63"/>
      <c r="H295" s="63"/>
      <c r="I295" s="64"/>
      <c r="J295" s="64"/>
      <c r="K295" s="64"/>
      <c r="L295" s="64"/>
      <c r="M295" s="63"/>
    </row>
    <row r="296" spans="2:13" ht="12.75">
      <c r="B296" s="63"/>
      <c r="C296" s="63"/>
      <c r="D296" s="63"/>
      <c r="E296" s="63"/>
      <c r="F296" s="63"/>
      <c r="G296" s="63"/>
      <c r="H296" s="63"/>
      <c r="I296" s="64"/>
      <c r="J296" s="64"/>
      <c r="K296" s="64"/>
      <c r="L296" s="64"/>
      <c r="M296" s="63"/>
    </row>
    <row r="297" spans="2:13" ht="12.75">
      <c r="B297" s="63"/>
      <c r="C297" s="63"/>
      <c r="D297" s="63"/>
      <c r="E297" s="63"/>
      <c r="F297" s="63"/>
      <c r="G297" s="63"/>
      <c r="H297" s="63"/>
      <c r="I297" s="64"/>
      <c r="J297" s="64"/>
      <c r="K297" s="64"/>
      <c r="L297" s="64"/>
      <c r="M297" s="63"/>
    </row>
    <row r="298" spans="2:13" ht="12.75">
      <c r="B298" s="63"/>
      <c r="C298" s="63"/>
      <c r="D298" s="63"/>
      <c r="E298" s="63"/>
      <c r="F298" s="63"/>
      <c r="G298" s="63"/>
      <c r="H298" s="63"/>
      <c r="I298" s="64"/>
      <c r="J298" s="64"/>
      <c r="K298" s="64"/>
      <c r="L298" s="64"/>
      <c r="M298" s="63"/>
    </row>
    <row r="299" spans="2:13" ht="12.75">
      <c r="B299" s="63"/>
      <c r="C299" s="63"/>
      <c r="D299" s="63"/>
      <c r="E299" s="63"/>
      <c r="F299" s="63"/>
      <c r="G299" s="63"/>
      <c r="H299" s="63"/>
      <c r="I299" s="64"/>
      <c r="J299" s="64"/>
      <c r="K299" s="64"/>
      <c r="L299" s="64"/>
      <c r="M299" s="63"/>
    </row>
    <row r="300" spans="2:13" ht="12.75">
      <c r="B300" s="63"/>
      <c r="C300" s="63"/>
      <c r="D300" s="63"/>
      <c r="E300" s="63"/>
      <c r="F300" s="63"/>
      <c r="G300" s="63"/>
      <c r="H300" s="63"/>
      <c r="I300" s="64"/>
      <c r="J300" s="64"/>
      <c r="K300" s="64"/>
      <c r="L300" s="64"/>
      <c r="M300" s="63"/>
    </row>
    <row r="301" spans="2:13" ht="12.75">
      <c r="B301" s="63"/>
      <c r="C301" s="63"/>
      <c r="D301" s="63"/>
      <c r="E301" s="63"/>
      <c r="F301" s="63"/>
      <c r="G301" s="63"/>
      <c r="H301" s="63"/>
      <c r="I301" s="64"/>
      <c r="J301" s="64"/>
      <c r="K301" s="64"/>
      <c r="L301" s="64"/>
      <c r="M301" s="63"/>
    </row>
    <row r="302" spans="2:13" ht="12.75">
      <c r="B302" s="63"/>
      <c r="C302" s="63"/>
      <c r="D302" s="63"/>
      <c r="E302" s="63"/>
      <c r="F302" s="63"/>
      <c r="G302" s="63"/>
      <c r="H302" s="63"/>
      <c r="I302" s="64"/>
      <c r="J302" s="64"/>
      <c r="K302" s="64"/>
      <c r="L302" s="64"/>
      <c r="M302" s="63"/>
    </row>
    <row r="303" spans="2:13" ht="12.75">
      <c r="B303" s="63"/>
      <c r="C303" s="63"/>
      <c r="D303" s="63"/>
      <c r="E303" s="63"/>
      <c r="F303" s="63"/>
      <c r="G303" s="63"/>
      <c r="H303" s="63"/>
      <c r="I303" s="64"/>
      <c r="J303" s="64"/>
      <c r="K303" s="64"/>
      <c r="L303" s="64"/>
      <c r="M303" s="63"/>
    </row>
    <row r="304" spans="2:13" ht="12.75">
      <c r="B304" s="63"/>
      <c r="C304" s="63"/>
      <c r="D304" s="63"/>
      <c r="E304" s="63"/>
      <c r="F304" s="63"/>
      <c r="G304" s="63"/>
      <c r="H304" s="63"/>
      <c r="I304" s="64"/>
      <c r="J304" s="64"/>
      <c r="K304" s="64"/>
      <c r="L304" s="64"/>
      <c r="M304" s="63"/>
    </row>
    <row r="305" spans="2:13" ht="12.75">
      <c r="B305" s="63"/>
      <c r="C305" s="63"/>
      <c r="D305" s="63"/>
      <c r="E305" s="63"/>
      <c r="F305" s="63"/>
      <c r="G305" s="63"/>
      <c r="H305" s="63"/>
      <c r="I305" s="64"/>
      <c r="J305" s="64"/>
      <c r="K305" s="64"/>
      <c r="L305" s="64"/>
      <c r="M305" s="63"/>
    </row>
    <row r="306" spans="2:13" ht="12.75">
      <c r="B306" s="63"/>
      <c r="C306" s="63"/>
      <c r="D306" s="63"/>
      <c r="E306" s="63"/>
      <c r="F306" s="63"/>
      <c r="G306" s="63"/>
      <c r="H306" s="63"/>
      <c r="I306" s="64"/>
      <c r="J306" s="64"/>
      <c r="K306" s="64"/>
      <c r="L306" s="64"/>
      <c r="M306" s="63"/>
    </row>
    <row r="307" spans="2:13" ht="12.75">
      <c r="B307" s="63"/>
      <c r="C307" s="63"/>
      <c r="D307" s="63"/>
      <c r="E307" s="63"/>
      <c r="F307" s="63"/>
      <c r="G307" s="63"/>
      <c r="H307" s="63"/>
      <c r="I307" s="64"/>
      <c r="J307" s="64"/>
      <c r="K307" s="64"/>
      <c r="L307" s="64"/>
      <c r="M307" s="63"/>
    </row>
    <row r="308" spans="2:13" ht="12.75">
      <c r="B308" s="63"/>
      <c r="C308" s="63"/>
      <c r="D308" s="63"/>
      <c r="E308" s="63"/>
      <c r="F308" s="63"/>
      <c r="G308" s="63"/>
      <c r="H308" s="63"/>
      <c r="I308" s="64"/>
      <c r="J308" s="64"/>
      <c r="K308" s="64"/>
      <c r="L308" s="64"/>
      <c r="M308" s="63"/>
    </row>
    <row r="309" spans="2:13" ht="12.75">
      <c r="B309" s="63"/>
      <c r="C309" s="63"/>
      <c r="D309" s="63"/>
      <c r="E309" s="63"/>
      <c r="F309" s="63"/>
      <c r="G309" s="63"/>
      <c r="H309" s="63"/>
      <c r="I309" s="64"/>
      <c r="J309" s="64"/>
      <c r="K309" s="64"/>
      <c r="L309" s="64"/>
      <c r="M309" s="63"/>
    </row>
    <row r="310" spans="2:13" ht="12.75">
      <c r="B310" s="63"/>
      <c r="C310" s="63"/>
      <c r="D310" s="63"/>
      <c r="E310" s="63"/>
      <c r="F310" s="63"/>
      <c r="G310" s="63"/>
      <c r="H310" s="63"/>
      <c r="I310" s="64"/>
      <c r="J310" s="64"/>
      <c r="K310" s="64"/>
      <c r="L310" s="64"/>
      <c r="M310" s="63"/>
    </row>
    <row r="311" spans="2:13" ht="12.75">
      <c r="B311" s="63"/>
      <c r="C311" s="63"/>
      <c r="D311" s="63"/>
      <c r="E311" s="63"/>
      <c r="F311" s="63"/>
      <c r="G311" s="63"/>
      <c r="H311" s="63"/>
      <c r="I311" s="64"/>
      <c r="J311" s="64"/>
      <c r="K311" s="64"/>
      <c r="L311" s="64"/>
      <c r="M311" s="63"/>
    </row>
    <row r="312" spans="2:13" ht="12.75">
      <c r="B312" s="63"/>
      <c r="C312" s="63"/>
      <c r="D312" s="63"/>
      <c r="E312" s="63"/>
      <c r="F312" s="63"/>
      <c r="G312" s="63"/>
      <c r="H312" s="63"/>
      <c r="I312" s="64"/>
      <c r="J312" s="64"/>
      <c r="K312" s="64"/>
      <c r="L312" s="64"/>
      <c r="M312" s="63"/>
    </row>
    <row r="313" spans="2:13" ht="12.75">
      <c r="B313" s="63"/>
      <c r="C313" s="63"/>
      <c r="D313" s="63"/>
      <c r="E313" s="63"/>
      <c r="F313" s="63"/>
      <c r="G313" s="63"/>
      <c r="H313" s="63"/>
      <c r="I313" s="64"/>
      <c r="J313" s="64"/>
      <c r="K313" s="64"/>
      <c r="L313" s="64"/>
      <c r="M313" s="63"/>
    </row>
    <row r="314" spans="2:13" ht="12.75">
      <c r="B314" s="63"/>
      <c r="C314" s="63"/>
      <c r="D314" s="63"/>
      <c r="E314" s="63"/>
      <c r="F314" s="63"/>
      <c r="G314" s="63"/>
      <c r="H314" s="63"/>
      <c r="I314" s="64"/>
      <c r="J314" s="64"/>
      <c r="K314" s="64"/>
      <c r="L314" s="64"/>
      <c r="M314" s="63"/>
    </row>
    <row r="315" spans="2:13" ht="12.75">
      <c r="B315" s="63"/>
      <c r="C315" s="63"/>
      <c r="D315" s="63"/>
      <c r="E315" s="63"/>
      <c r="F315" s="63"/>
      <c r="G315" s="63"/>
      <c r="H315" s="63"/>
      <c r="I315" s="64"/>
      <c r="J315" s="64"/>
      <c r="K315" s="64"/>
      <c r="L315" s="64"/>
      <c r="M315" s="63"/>
    </row>
    <row r="316" spans="2:13" ht="12.75">
      <c r="B316" s="63"/>
      <c r="C316" s="63"/>
      <c r="D316" s="63"/>
      <c r="E316" s="63"/>
      <c r="F316" s="63"/>
      <c r="G316" s="63"/>
      <c r="H316" s="63"/>
      <c r="I316" s="64"/>
      <c r="J316" s="64"/>
      <c r="K316" s="64"/>
      <c r="L316" s="64"/>
      <c r="M316" s="63"/>
    </row>
    <row r="317" spans="2:13" ht="12.75">
      <c r="B317" s="63"/>
      <c r="C317" s="63"/>
      <c r="D317" s="63"/>
      <c r="E317" s="63"/>
      <c r="F317" s="63"/>
      <c r="G317" s="63"/>
      <c r="H317" s="63"/>
      <c r="I317" s="64"/>
      <c r="J317" s="64"/>
      <c r="K317" s="64"/>
      <c r="L317" s="64"/>
      <c r="M317" s="63"/>
    </row>
    <row r="318" spans="2:13" ht="12.75">
      <c r="B318" s="63"/>
      <c r="C318" s="63"/>
      <c r="D318" s="63"/>
      <c r="E318" s="63"/>
      <c r="F318" s="63"/>
      <c r="G318" s="63"/>
      <c r="H318" s="63"/>
      <c r="I318" s="64"/>
      <c r="J318" s="64"/>
      <c r="K318" s="64"/>
      <c r="L318" s="64"/>
      <c r="M318" s="63"/>
    </row>
    <row r="319" spans="2:13" ht="12.75">
      <c r="B319" s="63"/>
      <c r="C319" s="63"/>
      <c r="D319" s="63"/>
      <c r="E319" s="63"/>
      <c r="F319" s="63"/>
      <c r="G319" s="63"/>
      <c r="H319" s="63"/>
      <c r="I319" s="64"/>
      <c r="J319" s="64"/>
      <c r="K319" s="64"/>
      <c r="L319" s="64"/>
      <c r="M319" s="63"/>
    </row>
    <row r="320" spans="2:13" ht="12.75">
      <c r="B320" s="63"/>
      <c r="C320" s="63"/>
      <c r="D320" s="63"/>
      <c r="E320" s="63"/>
      <c r="F320" s="63"/>
      <c r="G320" s="63"/>
      <c r="H320" s="63"/>
      <c r="I320" s="64"/>
      <c r="J320" s="64"/>
      <c r="K320" s="64"/>
      <c r="L320" s="64"/>
      <c r="M320" s="63"/>
    </row>
    <row r="321" spans="2:13" ht="12.75">
      <c r="B321" s="63"/>
      <c r="C321" s="63"/>
      <c r="D321" s="63"/>
      <c r="E321" s="63"/>
      <c r="F321" s="63"/>
      <c r="G321" s="63"/>
      <c r="H321" s="63"/>
      <c r="I321" s="64"/>
      <c r="J321" s="64"/>
      <c r="K321" s="64"/>
      <c r="L321" s="64"/>
      <c r="M321" s="63"/>
    </row>
    <row r="322" spans="2:13" ht="12.75">
      <c r="B322" s="63"/>
      <c r="C322" s="63"/>
      <c r="D322" s="63"/>
      <c r="E322" s="63"/>
      <c r="F322" s="63"/>
      <c r="G322" s="63"/>
      <c r="H322" s="63"/>
      <c r="I322" s="64"/>
      <c r="J322" s="64"/>
      <c r="K322" s="64"/>
      <c r="L322" s="64"/>
      <c r="M322" s="63"/>
    </row>
    <row r="323" spans="2:13" ht="12.75">
      <c r="B323" s="63"/>
      <c r="C323" s="63"/>
      <c r="D323" s="63"/>
      <c r="E323" s="63"/>
      <c r="F323" s="63"/>
      <c r="G323" s="63"/>
      <c r="H323" s="63"/>
      <c r="I323" s="64"/>
      <c r="J323" s="64"/>
      <c r="K323" s="64"/>
      <c r="L323" s="64"/>
      <c r="M323" s="63"/>
    </row>
    <row r="324" spans="2:13" ht="12.75">
      <c r="B324" s="63"/>
      <c r="C324" s="63"/>
      <c r="D324" s="63"/>
      <c r="E324" s="63"/>
      <c r="F324" s="63"/>
      <c r="G324" s="63"/>
      <c r="H324" s="63"/>
      <c r="I324" s="64"/>
      <c r="J324" s="64"/>
      <c r="K324" s="64"/>
      <c r="L324" s="64"/>
      <c r="M324" s="63"/>
    </row>
    <row r="325" spans="2:13" ht="12.75">
      <c r="B325" s="63"/>
      <c r="C325" s="63"/>
      <c r="D325" s="63"/>
      <c r="E325" s="63"/>
      <c r="F325" s="63"/>
      <c r="G325" s="63"/>
      <c r="H325" s="63"/>
      <c r="I325" s="64"/>
      <c r="J325" s="64"/>
      <c r="K325" s="64"/>
      <c r="L325" s="64"/>
      <c r="M325" s="63"/>
    </row>
    <row r="326" spans="2:13" ht="12.75">
      <c r="B326" s="63"/>
      <c r="C326" s="63"/>
      <c r="D326" s="63"/>
      <c r="E326" s="63"/>
      <c r="F326" s="63"/>
      <c r="G326" s="63"/>
      <c r="H326" s="63"/>
      <c r="I326" s="64"/>
      <c r="J326" s="64"/>
      <c r="K326" s="64"/>
      <c r="L326" s="64"/>
      <c r="M326" s="63"/>
    </row>
    <row r="327" spans="2:13" ht="12.75">
      <c r="B327" s="63"/>
      <c r="C327" s="63"/>
      <c r="D327" s="63"/>
      <c r="E327" s="63"/>
      <c r="F327" s="63"/>
      <c r="G327" s="63"/>
      <c r="H327" s="63"/>
      <c r="I327" s="64"/>
      <c r="J327" s="64"/>
      <c r="K327" s="64"/>
      <c r="L327" s="64"/>
      <c r="M327" s="63"/>
    </row>
    <row r="328" spans="2:13" ht="12.75">
      <c r="B328" s="63"/>
      <c r="C328" s="63"/>
      <c r="D328" s="63"/>
      <c r="E328" s="63"/>
      <c r="F328" s="63"/>
      <c r="G328" s="63"/>
      <c r="H328" s="63"/>
      <c r="I328" s="64"/>
      <c r="J328" s="64"/>
      <c r="K328" s="64"/>
      <c r="L328" s="64"/>
      <c r="M328" s="63"/>
    </row>
    <row r="329" spans="2:13" ht="12.75">
      <c r="B329" s="63"/>
      <c r="C329" s="63"/>
      <c r="D329" s="63"/>
      <c r="E329" s="63"/>
      <c r="F329" s="63"/>
      <c r="G329" s="63"/>
      <c r="H329" s="63"/>
      <c r="I329" s="64"/>
      <c r="J329" s="64"/>
      <c r="K329" s="64"/>
      <c r="L329" s="64"/>
      <c r="M329" s="63"/>
    </row>
    <row r="330" spans="2:13" ht="12.75">
      <c r="B330" s="63"/>
      <c r="C330" s="63"/>
      <c r="D330" s="63"/>
      <c r="E330" s="63"/>
      <c r="F330" s="63"/>
      <c r="G330" s="63"/>
      <c r="H330" s="63"/>
      <c r="I330" s="64"/>
      <c r="J330" s="64"/>
      <c r="K330" s="64"/>
      <c r="L330" s="64"/>
      <c r="M330" s="63"/>
    </row>
    <row r="331" spans="2:13" ht="12.75">
      <c r="B331" s="63"/>
      <c r="C331" s="63"/>
      <c r="D331" s="63"/>
      <c r="E331" s="63"/>
      <c r="F331" s="63"/>
      <c r="G331" s="63"/>
      <c r="H331" s="63"/>
      <c r="I331" s="64"/>
      <c r="J331" s="64"/>
      <c r="K331" s="64"/>
      <c r="L331" s="64"/>
      <c r="M331" s="63"/>
    </row>
    <row r="332" spans="2:13" ht="12.75">
      <c r="B332" s="63"/>
      <c r="C332" s="63"/>
      <c r="D332" s="63"/>
      <c r="E332" s="63"/>
      <c r="F332" s="63"/>
      <c r="G332" s="63"/>
      <c r="H332" s="63"/>
      <c r="I332" s="64"/>
      <c r="J332" s="64"/>
      <c r="K332" s="64"/>
      <c r="L332" s="64"/>
      <c r="M332" s="63"/>
    </row>
    <row r="333" spans="2:13" ht="12.75">
      <c r="B333" s="63"/>
      <c r="C333" s="63"/>
      <c r="D333" s="63"/>
      <c r="E333" s="63"/>
      <c r="F333" s="63"/>
      <c r="G333" s="63"/>
      <c r="H333" s="63"/>
      <c r="I333" s="64"/>
      <c r="J333" s="64"/>
      <c r="K333" s="64"/>
      <c r="L333" s="64"/>
      <c r="M333" s="63"/>
    </row>
    <row r="334" spans="2:13" ht="12.75">
      <c r="B334" s="63"/>
      <c r="C334" s="63"/>
      <c r="D334" s="63"/>
      <c r="E334" s="63"/>
      <c r="F334" s="63"/>
      <c r="G334" s="63"/>
      <c r="H334" s="63"/>
      <c r="I334" s="64"/>
      <c r="J334" s="64"/>
      <c r="K334" s="64"/>
      <c r="L334" s="64"/>
      <c r="M334" s="63"/>
    </row>
    <row r="335" spans="2:13" ht="12.75">
      <c r="B335" s="63"/>
      <c r="C335" s="63"/>
      <c r="D335" s="63"/>
      <c r="E335" s="63"/>
      <c r="F335" s="63"/>
      <c r="G335" s="63"/>
      <c r="H335" s="63"/>
      <c r="I335" s="64"/>
      <c r="J335" s="64"/>
      <c r="K335" s="64"/>
      <c r="L335" s="64"/>
      <c r="M335" s="63"/>
    </row>
    <row r="336" spans="2:13" ht="12.75">
      <c r="B336" s="63"/>
      <c r="C336" s="63"/>
      <c r="D336" s="63"/>
      <c r="E336" s="63"/>
      <c r="F336" s="63"/>
      <c r="G336" s="63"/>
      <c r="H336" s="63"/>
      <c r="I336" s="64"/>
      <c r="J336" s="64"/>
      <c r="K336" s="64"/>
      <c r="L336" s="64"/>
      <c r="M336" s="63"/>
    </row>
    <row r="337" spans="2:13" ht="12.75">
      <c r="B337" s="63"/>
      <c r="C337" s="63"/>
      <c r="D337" s="63"/>
      <c r="E337" s="63"/>
      <c r="F337" s="63"/>
      <c r="G337" s="63"/>
      <c r="H337" s="63"/>
      <c r="I337" s="64"/>
      <c r="J337" s="64"/>
      <c r="K337" s="64"/>
      <c r="L337" s="64"/>
      <c r="M337" s="63"/>
    </row>
    <row r="338" spans="2:13" ht="12.75">
      <c r="B338" s="63"/>
      <c r="C338" s="63"/>
      <c r="D338" s="63"/>
      <c r="E338" s="63"/>
      <c r="F338" s="63"/>
      <c r="G338" s="63"/>
      <c r="H338" s="63"/>
      <c r="I338" s="64"/>
      <c r="J338" s="64"/>
      <c r="K338" s="64"/>
      <c r="L338" s="64"/>
      <c r="M338" s="63"/>
    </row>
    <row r="339" spans="2:13" ht="12.75">
      <c r="B339" s="63"/>
      <c r="C339" s="63"/>
      <c r="D339" s="63"/>
      <c r="E339" s="63"/>
      <c r="F339" s="63"/>
      <c r="G339" s="63"/>
      <c r="H339" s="63"/>
      <c r="I339" s="64"/>
      <c r="J339" s="64"/>
      <c r="K339" s="64"/>
      <c r="L339" s="64"/>
      <c r="M339" s="63"/>
    </row>
    <row r="340" spans="2:13" ht="12.75">
      <c r="B340" s="63"/>
      <c r="C340" s="63"/>
      <c r="D340" s="63"/>
      <c r="E340" s="63"/>
      <c r="F340" s="63"/>
      <c r="G340" s="63"/>
      <c r="H340" s="63"/>
      <c r="I340" s="64"/>
      <c r="J340" s="64"/>
      <c r="K340" s="64"/>
      <c r="L340" s="64"/>
      <c r="M340" s="63"/>
    </row>
    <row r="341" spans="2:13" ht="12.75">
      <c r="B341" s="63"/>
      <c r="C341" s="63"/>
      <c r="D341" s="63"/>
      <c r="E341" s="63"/>
      <c r="F341" s="63"/>
      <c r="G341" s="63"/>
      <c r="H341" s="63"/>
      <c r="I341" s="64"/>
      <c r="J341" s="64"/>
      <c r="K341" s="64"/>
      <c r="L341" s="64"/>
      <c r="M341" s="63"/>
    </row>
    <row r="342" spans="2:13" ht="12.75">
      <c r="B342" s="63"/>
      <c r="C342" s="63"/>
      <c r="D342" s="63"/>
      <c r="E342" s="63"/>
      <c r="F342" s="63"/>
      <c r="G342" s="63"/>
      <c r="H342" s="63"/>
      <c r="I342" s="64"/>
      <c r="J342" s="64"/>
      <c r="K342" s="64"/>
      <c r="L342" s="64"/>
      <c r="M342" s="63"/>
    </row>
    <row r="343" spans="2:13" ht="12.75">
      <c r="B343" s="63"/>
      <c r="C343" s="63"/>
      <c r="D343" s="63"/>
      <c r="E343" s="63"/>
      <c r="F343" s="63"/>
      <c r="G343" s="63"/>
      <c r="H343" s="63"/>
      <c r="I343" s="64"/>
      <c r="J343" s="64"/>
      <c r="K343" s="64"/>
      <c r="L343" s="64"/>
      <c r="M343" s="63"/>
    </row>
    <row r="344" spans="2:13" ht="12.75">
      <c r="B344" s="63"/>
      <c r="C344" s="63"/>
      <c r="D344" s="63"/>
      <c r="E344" s="63"/>
      <c r="F344" s="63"/>
      <c r="G344" s="63"/>
      <c r="H344" s="63"/>
      <c r="I344" s="64"/>
      <c r="J344" s="64"/>
      <c r="K344" s="64"/>
      <c r="L344" s="64"/>
      <c r="M344" s="63"/>
    </row>
    <row r="345" spans="2:13" ht="12.75">
      <c r="B345" s="63"/>
      <c r="C345" s="63"/>
      <c r="D345" s="63"/>
      <c r="E345" s="63"/>
      <c r="F345" s="63"/>
      <c r="G345" s="63"/>
      <c r="H345" s="63"/>
      <c r="I345" s="64"/>
      <c r="J345" s="64"/>
      <c r="K345" s="64"/>
      <c r="L345" s="64"/>
      <c r="M345" s="63"/>
    </row>
    <row r="346" spans="2:13" ht="12.75">
      <c r="B346" s="63"/>
      <c r="C346" s="63"/>
      <c r="D346" s="63"/>
      <c r="E346" s="63"/>
      <c r="F346" s="63"/>
      <c r="G346" s="63"/>
      <c r="H346" s="63"/>
      <c r="I346" s="64"/>
      <c r="J346" s="64"/>
      <c r="K346" s="64"/>
      <c r="L346" s="64"/>
      <c r="M346" s="63"/>
    </row>
    <row r="347" spans="2:13" ht="12.75">
      <c r="B347" s="63"/>
      <c r="C347" s="63"/>
      <c r="D347" s="63"/>
      <c r="E347" s="63"/>
      <c r="F347" s="63"/>
      <c r="G347" s="63"/>
      <c r="H347" s="63"/>
      <c r="I347" s="64"/>
      <c r="J347" s="64"/>
      <c r="K347" s="64"/>
      <c r="L347" s="64"/>
      <c r="M347" s="63"/>
    </row>
    <row r="348" spans="2:13" ht="12.75">
      <c r="B348" s="63"/>
      <c r="C348" s="63"/>
      <c r="D348" s="63"/>
      <c r="E348" s="63"/>
      <c r="F348" s="63"/>
      <c r="G348" s="63"/>
      <c r="H348" s="63"/>
      <c r="I348" s="64"/>
      <c r="J348" s="64"/>
      <c r="K348" s="64"/>
      <c r="L348" s="64"/>
      <c r="M348" s="63"/>
    </row>
    <row r="349" spans="2:13" ht="12.75">
      <c r="B349" s="63"/>
      <c r="C349" s="63"/>
      <c r="D349" s="63"/>
      <c r="E349" s="63"/>
      <c r="F349" s="63"/>
      <c r="G349" s="63"/>
      <c r="H349" s="63"/>
      <c r="I349" s="64"/>
      <c r="J349" s="64"/>
      <c r="K349" s="64"/>
      <c r="L349" s="64"/>
      <c r="M349" s="63"/>
    </row>
    <row r="350" spans="2:13" ht="12.75">
      <c r="B350" s="63"/>
      <c r="C350" s="63"/>
      <c r="D350" s="63"/>
      <c r="E350" s="63"/>
      <c r="F350" s="63"/>
      <c r="G350" s="63"/>
      <c r="H350" s="63"/>
      <c r="I350" s="64"/>
      <c r="J350" s="64"/>
      <c r="K350" s="64"/>
      <c r="L350" s="64"/>
      <c r="M350" s="63"/>
    </row>
    <row r="351" spans="2:13" ht="12.75">
      <c r="B351" s="63"/>
      <c r="C351" s="63"/>
      <c r="D351" s="63"/>
      <c r="E351" s="63"/>
      <c r="F351" s="63"/>
      <c r="G351" s="63"/>
      <c r="H351" s="63"/>
      <c r="I351" s="64"/>
      <c r="J351" s="64"/>
      <c r="K351" s="64"/>
      <c r="L351" s="64"/>
      <c r="M351" s="63"/>
    </row>
    <row r="352" spans="2:13" ht="12.75">
      <c r="B352" s="63"/>
      <c r="C352" s="63"/>
      <c r="D352" s="63"/>
      <c r="E352" s="63"/>
      <c r="F352" s="63"/>
      <c r="G352" s="63"/>
      <c r="H352" s="63"/>
      <c r="I352" s="64"/>
      <c r="J352" s="64"/>
      <c r="K352" s="64"/>
      <c r="L352" s="64"/>
      <c r="M352" s="63"/>
    </row>
    <row r="353" spans="2:13" ht="12.75">
      <c r="B353" s="63"/>
      <c r="C353" s="63"/>
      <c r="D353" s="63"/>
      <c r="E353" s="63"/>
      <c r="F353" s="63"/>
      <c r="G353" s="63"/>
      <c r="H353" s="63"/>
      <c r="I353" s="64"/>
      <c r="J353" s="64"/>
      <c r="K353" s="64"/>
      <c r="L353" s="64"/>
      <c r="M353" s="63"/>
    </row>
    <row r="354" spans="2:13" ht="12.75">
      <c r="B354" s="63"/>
      <c r="C354" s="63"/>
      <c r="D354" s="63"/>
      <c r="E354" s="63"/>
      <c r="F354" s="63"/>
      <c r="G354" s="63"/>
      <c r="H354" s="63"/>
      <c r="I354" s="64"/>
      <c r="J354" s="64"/>
      <c r="K354" s="64"/>
      <c r="L354" s="64"/>
      <c r="M354" s="63"/>
    </row>
    <row r="355" spans="2:13" ht="12.75">
      <c r="B355" s="63"/>
      <c r="C355" s="63"/>
      <c r="D355" s="63"/>
      <c r="E355" s="63"/>
      <c r="F355" s="63"/>
      <c r="G355" s="63"/>
      <c r="H355" s="63"/>
      <c r="I355" s="64"/>
      <c r="J355" s="64"/>
      <c r="K355" s="64"/>
      <c r="L355" s="64"/>
      <c r="M355" s="63"/>
    </row>
    <row r="356" spans="2:13" ht="12.75">
      <c r="B356" s="63"/>
      <c r="C356" s="63"/>
      <c r="D356" s="63"/>
      <c r="E356" s="63"/>
      <c r="F356" s="63"/>
      <c r="G356" s="63"/>
      <c r="H356" s="63"/>
      <c r="I356" s="64"/>
      <c r="J356" s="64"/>
      <c r="K356" s="64"/>
      <c r="L356" s="64"/>
      <c r="M356" s="63"/>
    </row>
    <row r="357" spans="2:13" ht="12.75">
      <c r="B357" s="63"/>
      <c r="C357" s="63"/>
      <c r="D357" s="63"/>
      <c r="E357" s="63"/>
      <c r="F357" s="63"/>
      <c r="G357" s="63"/>
      <c r="H357" s="63"/>
      <c r="I357" s="64"/>
      <c r="J357" s="64"/>
      <c r="K357" s="64"/>
      <c r="L357" s="64"/>
      <c r="M357" s="63"/>
    </row>
    <row r="358" spans="2:13" ht="12.75">
      <c r="B358" s="63"/>
      <c r="C358" s="63"/>
      <c r="D358" s="63"/>
      <c r="E358" s="63"/>
      <c r="F358" s="63"/>
      <c r="G358" s="63"/>
      <c r="H358" s="63"/>
      <c r="I358" s="64"/>
      <c r="J358" s="64"/>
      <c r="K358" s="64"/>
      <c r="L358" s="64"/>
      <c r="M358" s="63"/>
    </row>
    <row r="359" spans="2:13" ht="12.75">
      <c r="B359" s="63"/>
      <c r="C359" s="63"/>
      <c r="D359" s="63"/>
      <c r="E359" s="63"/>
      <c r="F359" s="63"/>
      <c r="G359" s="63"/>
      <c r="H359" s="63"/>
      <c r="I359" s="64"/>
      <c r="J359" s="64"/>
      <c r="K359" s="64"/>
      <c r="L359" s="64"/>
      <c r="M359" s="63"/>
    </row>
    <row r="360" spans="2:13" ht="12.75">
      <c r="B360" s="63"/>
      <c r="C360" s="63"/>
      <c r="D360" s="63"/>
      <c r="E360" s="63"/>
      <c r="F360" s="63"/>
      <c r="G360" s="63"/>
      <c r="H360" s="63"/>
      <c r="I360" s="64"/>
      <c r="J360" s="64"/>
      <c r="K360" s="64"/>
      <c r="L360" s="64"/>
      <c r="M360" s="63"/>
    </row>
    <row r="361" spans="2:13" ht="12.75">
      <c r="B361" s="63"/>
      <c r="C361" s="63"/>
      <c r="D361" s="63"/>
      <c r="E361" s="63"/>
      <c r="F361" s="63"/>
      <c r="G361" s="63"/>
      <c r="H361" s="63"/>
      <c r="I361" s="64"/>
      <c r="J361" s="64"/>
      <c r="K361" s="64"/>
      <c r="L361" s="64"/>
      <c r="M361" s="63"/>
    </row>
    <row r="362" spans="2:13" ht="12.75">
      <c r="B362" s="63"/>
      <c r="C362" s="63"/>
      <c r="D362" s="63"/>
      <c r="E362" s="63"/>
      <c r="F362" s="63"/>
      <c r="G362" s="63"/>
      <c r="H362" s="63"/>
      <c r="I362" s="64"/>
      <c r="J362" s="64"/>
      <c r="K362" s="64"/>
      <c r="L362" s="64"/>
      <c r="M362" s="63"/>
    </row>
    <row r="363" spans="2:13" ht="12.75">
      <c r="B363" s="63"/>
      <c r="C363" s="63"/>
      <c r="D363" s="63"/>
      <c r="E363" s="63"/>
      <c r="F363" s="63"/>
      <c r="G363" s="63"/>
      <c r="H363" s="63"/>
      <c r="I363" s="64"/>
      <c r="J363" s="64"/>
      <c r="K363" s="64"/>
      <c r="L363" s="64"/>
      <c r="M363" s="63"/>
    </row>
    <row r="364" spans="2:13" ht="12.75">
      <c r="B364" s="63"/>
      <c r="C364" s="63"/>
      <c r="D364" s="63"/>
      <c r="E364" s="63"/>
      <c r="F364" s="63"/>
      <c r="G364" s="63"/>
      <c r="H364" s="63"/>
      <c r="I364" s="64"/>
      <c r="J364" s="64"/>
      <c r="K364" s="64"/>
      <c r="L364" s="64"/>
      <c r="M364" s="63"/>
    </row>
    <row r="365" spans="2:13" ht="12.75">
      <c r="B365" s="63"/>
      <c r="C365" s="63"/>
      <c r="D365" s="63"/>
      <c r="E365" s="63"/>
      <c r="F365" s="63"/>
      <c r="G365" s="63"/>
      <c r="H365" s="63"/>
      <c r="I365" s="64"/>
      <c r="J365" s="64"/>
      <c r="K365" s="64"/>
      <c r="L365" s="64"/>
      <c r="M365" s="63"/>
    </row>
    <row r="366" spans="2:13" ht="12.75">
      <c r="B366" s="63"/>
      <c r="C366" s="63"/>
      <c r="D366" s="63"/>
      <c r="E366" s="63"/>
      <c r="F366" s="63"/>
      <c r="G366" s="63"/>
      <c r="H366" s="63"/>
      <c r="I366" s="64"/>
      <c r="J366" s="64"/>
      <c r="K366" s="64"/>
      <c r="L366" s="64"/>
      <c r="M366" s="63"/>
    </row>
    <row r="367" spans="2:13" ht="12.75">
      <c r="B367" s="63"/>
      <c r="C367" s="63"/>
      <c r="D367" s="63"/>
      <c r="E367" s="63"/>
      <c r="F367" s="63"/>
      <c r="G367" s="63"/>
      <c r="H367" s="63"/>
      <c r="I367" s="64"/>
      <c r="J367" s="64"/>
      <c r="K367" s="64"/>
      <c r="L367" s="64"/>
      <c r="M367" s="63"/>
    </row>
    <row r="368" spans="2:13" ht="12.75">
      <c r="B368" s="63"/>
      <c r="C368" s="63"/>
      <c r="D368" s="63"/>
      <c r="E368" s="63"/>
      <c r="F368" s="63"/>
      <c r="G368" s="63"/>
      <c r="H368" s="63"/>
      <c r="I368" s="64"/>
      <c r="J368" s="64"/>
      <c r="K368" s="64"/>
      <c r="L368" s="64"/>
      <c r="M368" s="63"/>
    </row>
    <row r="369" spans="2:13" ht="12.75">
      <c r="B369" s="63"/>
      <c r="C369" s="63"/>
      <c r="D369" s="63"/>
      <c r="E369" s="63"/>
      <c r="F369" s="63"/>
      <c r="G369" s="63"/>
      <c r="H369" s="63"/>
      <c r="I369" s="64"/>
      <c r="J369" s="64"/>
      <c r="K369" s="64"/>
      <c r="L369" s="64"/>
      <c r="M369" s="63"/>
    </row>
    <row r="370" spans="2:13" ht="12.75">
      <c r="B370" s="63"/>
      <c r="C370" s="63"/>
      <c r="D370" s="63"/>
      <c r="E370" s="63"/>
      <c r="F370" s="63"/>
      <c r="G370" s="63"/>
      <c r="H370" s="63"/>
      <c r="I370" s="64"/>
      <c r="J370" s="64"/>
      <c r="K370" s="64"/>
      <c r="L370" s="64"/>
      <c r="M370" s="63"/>
    </row>
    <row r="371" spans="2:13" ht="12.75">
      <c r="B371" s="63"/>
      <c r="C371" s="63"/>
      <c r="D371" s="63"/>
      <c r="E371" s="63"/>
      <c r="F371" s="63"/>
      <c r="G371" s="63"/>
      <c r="H371" s="63"/>
      <c r="I371" s="64"/>
      <c r="J371" s="64"/>
      <c r="K371" s="64"/>
      <c r="L371" s="64"/>
      <c r="M371" s="63"/>
    </row>
    <row r="372" spans="2:13" ht="12.75">
      <c r="B372" s="63"/>
      <c r="C372" s="63"/>
      <c r="D372" s="63"/>
      <c r="E372" s="63"/>
      <c r="F372" s="63"/>
      <c r="G372" s="63"/>
      <c r="H372" s="63"/>
      <c r="I372" s="64"/>
      <c r="J372" s="64"/>
      <c r="K372" s="64"/>
      <c r="L372" s="64"/>
      <c r="M372" s="63"/>
    </row>
    <row r="373" spans="2:13" ht="12.75">
      <c r="B373" s="63"/>
      <c r="C373" s="63"/>
      <c r="D373" s="63"/>
      <c r="E373" s="63"/>
      <c r="F373" s="63"/>
      <c r="G373" s="63"/>
      <c r="H373" s="63"/>
      <c r="I373" s="64"/>
      <c r="J373" s="64"/>
      <c r="K373" s="64"/>
      <c r="L373" s="64"/>
      <c r="M373" s="63"/>
    </row>
    <row r="374" spans="2:13" ht="12.75">
      <c r="B374" s="63"/>
      <c r="C374" s="63"/>
      <c r="D374" s="63"/>
      <c r="E374" s="63"/>
      <c r="F374" s="63"/>
      <c r="G374" s="63"/>
      <c r="H374" s="63"/>
      <c r="I374" s="64"/>
      <c r="J374" s="64"/>
      <c r="K374" s="64"/>
      <c r="L374" s="64"/>
      <c r="M374" s="63"/>
    </row>
    <row r="375" spans="2:13" ht="12.75">
      <c r="B375" s="63"/>
      <c r="C375" s="63"/>
      <c r="D375" s="63"/>
      <c r="E375" s="63"/>
      <c r="F375" s="63"/>
      <c r="G375" s="63"/>
      <c r="H375" s="63"/>
      <c r="I375" s="64"/>
      <c r="J375" s="64"/>
      <c r="K375" s="64"/>
      <c r="L375" s="64"/>
      <c r="M375" s="63"/>
    </row>
    <row r="376" spans="2:13" ht="12.75">
      <c r="B376" s="63"/>
      <c r="C376" s="63"/>
      <c r="D376" s="63"/>
      <c r="E376" s="63"/>
      <c r="F376" s="63"/>
      <c r="G376" s="63"/>
      <c r="H376" s="63"/>
      <c r="I376" s="64"/>
      <c r="J376" s="64"/>
      <c r="K376" s="64"/>
      <c r="L376" s="64"/>
      <c r="M376" s="63"/>
    </row>
    <row r="377" spans="2:13" ht="12.75">
      <c r="B377" s="63"/>
      <c r="C377" s="63"/>
      <c r="D377" s="63"/>
      <c r="E377" s="63"/>
      <c r="F377" s="63"/>
      <c r="G377" s="63"/>
      <c r="H377" s="63"/>
      <c r="I377" s="64"/>
      <c r="J377" s="64"/>
      <c r="K377" s="64"/>
      <c r="L377" s="64"/>
      <c r="M377" s="63"/>
    </row>
    <row r="378" spans="2:13" ht="12.75">
      <c r="B378" s="63"/>
      <c r="C378" s="63"/>
      <c r="D378" s="63"/>
      <c r="E378" s="63"/>
      <c r="F378" s="63"/>
      <c r="G378" s="63"/>
      <c r="H378" s="63"/>
      <c r="I378" s="64"/>
      <c r="J378" s="64"/>
      <c r="K378" s="64"/>
      <c r="L378" s="64"/>
      <c r="M378" s="63"/>
    </row>
    <row r="379" spans="2:13" ht="12.75">
      <c r="B379" s="63"/>
      <c r="C379" s="63"/>
      <c r="D379" s="63"/>
      <c r="E379" s="63"/>
      <c r="F379" s="63"/>
      <c r="G379" s="63"/>
      <c r="H379" s="63"/>
      <c r="I379" s="64"/>
      <c r="J379" s="64"/>
      <c r="K379" s="64"/>
      <c r="L379" s="64"/>
      <c r="M379" s="63"/>
    </row>
    <row r="380" spans="2:13" ht="12.75">
      <c r="B380" s="63"/>
      <c r="C380" s="63"/>
      <c r="D380" s="63"/>
      <c r="E380" s="63"/>
      <c r="F380" s="63"/>
      <c r="G380" s="63"/>
      <c r="H380" s="63"/>
      <c r="I380" s="64"/>
      <c r="J380" s="64"/>
      <c r="K380" s="64"/>
      <c r="L380" s="64"/>
      <c r="M380" s="63"/>
    </row>
    <row r="381" spans="2:13" ht="12.75">
      <c r="B381" s="63"/>
      <c r="C381" s="63"/>
      <c r="D381" s="63"/>
      <c r="E381" s="63"/>
      <c r="F381" s="63"/>
      <c r="G381" s="63"/>
      <c r="H381" s="63"/>
      <c r="I381" s="64"/>
      <c r="J381" s="64"/>
      <c r="K381" s="64"/>
      <c r="L381" s="64"/>
      <c r="M381" s="63"/>
    </row>
    <row r="382" spans="2:13" ht="12.75">
      <c r="B382" s="63"/>
      <c r="C382" s="63"/>
      <c r="D382" s="63"/>
      <c r="E382" s="63"/>
      <c r="F382" s="63"/>
      <c r="G382" s="63"/>
      <c r="H382" s="63"/>
      <c r="I382" s="64"/>
      <c r="J382" s="64"/>
      <c r="K382" s="64"/>
      <c r="L382" s="64"/>
      <c r="M382" s="63"/>
    </row>
    <row r="383" spans="2:13" ht="12.75">
      <c r="B383" s="63"/>
      <c r="C383" s="63"/>
      <c r="D383" s="63"/>
      <c r="E383" s="63"/>
      <c r="F383" s="63"/>
      <c r="G383" s="63"/>
      <c r="H383" s="63"/>
      <c r="I383" s="64"/>
      <c r="J383" s="64"/>
      <c r="K383" s="64"/>
      <c r="L383" s="64"/>
      <c r="M383" s="63"/>
    </row>
    <row r="384" spans="2:13" ht="12.75">
      <c r="B384" s="63"/>
      <c r="C384" s="63"/>
      <c r="D384" s="63"/>
      <c r="E384" s="63"/>
      <c r="F384" s="63"/>
      <c r="G384" s="63"/>
      <c r="H384" s="63"/>
      <c r="I384" s="64"/>
      <c r="J384" s="64"/>
      <c r="K384" s="64"/>
      <c r="L384" s="64"/>
      <c r="M384" s="63"/>
    </row>
    <row r="385" spans="2:13" ht="12.75">
      <c r="B385" s="63"/>
      <c r="C385" s="63"/>
      <c r="D385" s="63"/>
      <c r="E385" s="63"/>
      <c r="F385" s="63"/>
      <c r="G385" s="63"/>
      <c r="H385" s="63"/>
      <c r="I385" s="64"/>
      <c r="J385" s="64"/>
      <c r="K385" s="64"/>
      <c r="L385" s="64"/>
      <c r="M385" s="63"/>
    </row>
    <row r="386" spans="2:13" ht="12.75">
      <c r="B386" s="63"/>
      <c r="C386" s="63"/>
      <c r="D386" s="63"/>
      <c r="E386" s="63"/>
      <c r="F386" s="63"/>
      <c r="G386" s="63"/>
      <c r="H386" s="63"/>
      <c r="I386" s="64"/>
      <c r="J386" s="64"/>
      <c r="K386" s="64"/>
      <c r="L386" s="64"/>
      <c r="M386" s="63"/>
    </row>
    <row r="387" spans="2:13" ht="12.75">
      <c r="B387" s="63"/>
      <c r="C387" s="63"/>
      <c r="D387" s="63"/>
      <c r="E387" s="63"/>
      <c r="F387" s="63"/>
      <c r="G387" s="63"/>
      <c r="H387" s="63"/>
      <c r="I387" s="64"/>
      <c r="J387" s="64"/>
      <c r="K387" s="64"/>
      <c r="L387" s="64"/>
      <c r="M387" s="63"/>
    </row>
    <row r="388" spans="2:13" ht="12.75">
      <c r="B388" s="63"/>
      <c r="C388" s="63"/>
      <c r="D388" s="63"/>
      <c r="E388" s="63"/>
      <c r="F388" s="63"/>
      <c r="G388" s="63"/>
      <c r="H388" s="63"/>
      <c r="I388" s="64"/>
      <c r="J388" s="64"/>
      <c r="K388" s="64"/>
      <c r="L388" s="64"/>
      <c r="M388" s="63"/>
    </row>
    <row r="389" spans="2:13" ht="12.75">
      <c r="B389" s="63"/>
      <c r="C389" s="63"/>
      <c r="D389" s="63"/>
      <c r="E389" s="63"/>
      <c r="F389" s="63"/>
      <c r="G389" s="63"/>
      <c r="H389" s="63"/>
      <c r="I389" s="64"/>
      <c r="J389" s="64"/>
      <c r="K389" s="64"/>
      <c r="L389" s="64"/>
      <c r="M389" s="63"/>
    </row>
    <row r="390" spans="2:13" ht="12.75">
      <c r="B390" s="63"/>
      <c r="C390" s="63"/>
      <c r="D390" s="63"/>
      <c r="E390" s="63"/>
      <c r="F390" s="63"/>
      <c r="G390" s="63"/>
      <c r="H390" s="63"/>
      <c r="I390" s="64"/>
      <c r="J390" s="64"/>
      <c r="K390" s="64"/>
      <c r="L390" s="64"/>
      <c r="M390" s="63"/>
    </row>
    <row r="391" spans="2:13" ht="12.75">
      <c r="B391" s="63"/>
      <c r="C391" s="63"/>
      <c r="D391" s="63"/>
      <c r="E391" s="63"/>
      <c r="F391" s="63"/>
      <c r="G391" s="63"/>
      <c r="H391" s="63"/>
      <c r="I391" s="64"/>
      <c r="J391" s="64"/>
      <c r="K391" s="64"/>
      <c r="L391" s="64"/>
      <c r="M391" s="63"/>
    </row>
    <row r="392" spans="2:13" ht="12.75">
      <c r="B392" s="63"/>
      <c r="C392" s="63"/>
      <c r="D392" s="63"/>
      <c r="E392" s="63"/>
      <c r="F392" s="63"/>
      <c r="G392" s="63"/>
      <c r="H392" s="63"/>
      <c r="I392" s="64"/>
      <c r="J392" s="64"/>
      <c r="K392" s="64"/>
      <c r="L392" s="64"/>
      <c r="M392" s="63"/>
    </row>
    <row r="393" spans="2:13" ht="12.75">
      <c r="B393" s="63"/>
      <c r="C393" s="63"/>
      <c r="D393" s="63"/>
      <c r="E393" s="63"/>
      <c r="F393" s="63"/>
      <c r="G393" s="63"/>
      <c r="H393" s="63"/>
      <c r="I393" s="64"/>
      <c r="J393" s="64"/>
      <c r="K393" s="64"/>
      <c r="L393" s="64"/>
      <c r="M393" s="63"/>
    </row>
    <row r="394" spans="2:13" ht="12.75">
      <c r="B394" s="63"/>
      <c r="C394" s="63"/>
      <c r="D394" s="63"/>
      <c r="E394" s="63"/>
      <c r="F394" s="63"/>
      <c r="G394" s="63"/>
      <c r="H394" s="63"/>
      <c r="I394" s="64"/>
      <c r="J394" s="64"/>
      <c r="K394" s="64"/>
      <c r="L394" s="64"/>
      <c r="M394" s="63"/>
    </row>
    <row r="395" spans="2:13" ht="12.75">
      <c r="B395" s="63"/>
      <c r="C395" s="63"/>
      <c r="D395" s="63"/>
      <c r="E395" s="63"/>
      <c r="F395" s="63"/>
      <c r="G395" s="63"/>
      <c r="H395" s="63"/>
      <c r="I395" s="64"/>
      <c r="J395" s="64"/>
      <c r="K395" s="64"/>
      <c r="L395" s="64"/>
      <c r="M395" s="63"/>
    </row>
    <row r="396" spans="2:13" ht="12.75">
      <c r="B396" s="63"/>
      <c r="C396" s="63"/>
      <c r="D396" s="63"/>
      <c r="E396" s="63"/>
      <c r="F396" s="63"/>
      <c r="G396" s="63"/>
      <c r="H396" s="63"/>
      <c r="I396" s="64"/>
      <c r="J396" s="64"/>
      <c r="K396" s="64"/>
      <c r="L396" s="64"/>
      <c r="M396" s="63"/>
    </row>
    <row r="397" spans="2:13" ht="12.75">
      <c r="B397" s="63"/>
      <c r="C397" s="63"/>
      <c r="D397" s="63"/>
      <c r="E397" s="63"/>
      <c r="F397" s="63"/>
      <c r="G397" s="63"/>
      <c r="H397" s="63"/>
      <c r="I397" s="64"/>
      <c r="J397" s="64"/>
      <c r="K397" s="64"/>
      <c r="L397" s="64"/>
      <c r="M397" s="63"/>
    </row>
    <row r="398" spans="2:13" ht="12.75">
      <c r="B398" s="63"/>
      <c r="C398" s="63"/>
      <c r="D398" s="63"/>
      <c r="E398" s="63"/>
      <c r="F398" s="63"/>
      <c r="G398" s="63"/>
      <c r="H398" s="63"/>
      <c r="I398" s="64"/>
      <c r="J398" s="64"/>
      <c r="K398" s="64"/>
      <c r="L398" s="64"/>
      <c r="M398" s="63"/>
    </row>
    <row r="399" spans="2:13" ht="12.75">
      <c r="B399" s="63"/>
      <c r="C399" s="63"/>
      <c r="D399" s="63"/>
      <c r="E399" s="63"/>
      <c r="F399" s="63"/>
      <c r="G399" s="63"/>
      <c r="H399" s="63"/>
      <c r="I399" s="64"/>
      <c r="J399" s="64"/>
      <c r="K399" s="64"/>
      <c r="L399" s="64"/>
      <c r="M399" s="63"/>
    </row>
    <row r="400" spans="2:13" ht="12.75">
      <c r="B400" s="63"/>
      <c r="C400" s="63"/>
      <c r="D400" s="63"/>
      <c r="E400" s="63"/>
      <c r="F400" s="63"/>
      <c r="G400" s="63"/>
      <c r="H400" s="63"/>
      <c r="I400" s="64"/>
      <c r="J400" s="64"/>
      <c r="K400" s="64"/>
      <c r="L400" s="64"/>
      <c r="M400" s="63"/>
    </row>
    <row r="401" spans="2:13" ht="12.75">
      <c r="B401" s="63"/>
      <c r="C401" s="63"/>
      <c r="D401" s="63"/>
      <c r="E401" s="63"/>
      <c r="F401" s="63"/>
      <c r="G401" s="63"/>
      <c r="H401" s="63"/>
      <c r="I401" s="64"/>
      <c r="J401" s="64"/>
      <c r="K401" s="64"/>
      <c r="L401" s="64"/>
      <c r="M401" s="63"/>
    </row>
    <row r="402" spans="2:13" ht="12.75">
      <c r="B402" s="63"/>
      <c r="C402" s="63"/>
      <c r="D402" s="63"/>
      <c r="E402" s="63"/>
      <c r="F402" s="63"/>
      <c r="G402" s="63"/>
      <c r="H402" s="63"/>
      <c r="I402" s="64"/>
      <c r="J402" s="64"/>
      <c r="K402" s="64"/>
      <c r="L402" s="64"/>
      <c r="M402" s="63"/>
    </row>
    <row r="403" spans="2:13" ht="12.75">
      <c r="B403" s="63"/>
      <c r="C403" s="63"/>
      <c r="D403" s="63"/>
      <c r="E403" s="63"/>
      <c r="F403" s="63"/>
      <c r="G403" s="63"/>
      <c r="H403" s="63"/>
      <c r="I403" s="64"/>
      <c r="J403" s="64"/>
      <c r="K403" s="64"/>
      <c r="L403" s="64"/>
      <c r="M403" s="63"/>
    </row>
    <row r="404" spans="2:13" ht="12.75">
      <c r="B404" s="63"/>
      <c r="C404" s="63"/>
      <c r="D404" s="63"/>
      <c r="E404" s="63"/>
      <c r="F404" s="63"/>
      <c r="G404" s="63"/>
      <c r="H404" s="63"/>
      <c r="I404" s="64"/>
      <c r="J404" s="64"/>
      <c r="K404" s="64"/>
      <c r="L404" s="64"/>
      <c r="M404" s="63"/>
    </row>
    <row r="405" spans="2:13" ht="12.75">
      <c r="B405" s="63"/>
      <c r="C405" s="63"/>
      <c r="D405" s="63"/>
      <c r="E405" s="63"/>
      <c r="F405" s="63"/>
      <c r="G405" s="63"/>
      <c r="H405" s="63"/>
      <c r="I405" s="64"/>
      <c r="J405" s="64"/>
      <c r="K405" s="64"/>
      <c r="L405" s="64"/>
      <c r="M405" s="63"/>
    </row>
    <row r="406" spans="2:13" ht="12.75">
      <c r="B406" s="63"/>
      <c r="C406" s="63"/>
      <c r="D406" s="63"/>
      <c r="E406" s="63"/>
      <c r="F406" s="63"/>
      <c r="G406" s="63"/>
      <c r="H406" s="63"/>
      <c r="I406" s="64"/>
      <c r="J406" s="64"/>
      <c r="K406" s="64"/>
      <c r="L406" s="64"/>
      <c r="M406" s="63"/>
    </row>
    <row r="407" spans="2:13" ht="12.75">
      <c r="B407" s="63"/>
      <c r="C407" s="63"/>
      <c r="D407" s="63"/>
      <c r="E407" s="63"/>
      <c r="F407" s="63"/>
      <c r="G407" s="63"/>
      <c r="H407" s="63"/>
      <c r="I407" s="64"/>
      <c r="J407" s="64"/>
      <c r="K407" s="64"/>
      <c r="L407" s="64"/>
      <c r="M407" s="63"/>
    </row>
    <row r="408" spans="2:13" ht="12.75">
      <c r="B408" s="63"/>
      <c r="C408" s="63"/>
      <c r="D408" s="63"/>
      <c r="E408" s="63"/>
      <c r="F408" s="63"/>
      <c r="G408" s="63"/>
      <c r="H408" s="63"/>
      <c r="I408" s="64"/>
      <c r="J408" s="64"/>
      <c r="K408" s="64"/>
      <c r="L408" s="64"/>
      <c r="M408" s="63"/>
    </row>
    <row r="409" spans="2:13" ht="12.75">
      <c r="B409" s="63"/>
      <c r="C409" s="63"/>
      <c r="D409" s="63"/>
      <c r="E409" s="63"/>
      <c r="F409" s="63"/>
      <c r="G409" s="63"/>
      <c r="H409" s="63"/>
      <c r="I409" s="64"/>
      <c r="J409" s="64"/>
      <c r="K409" s="64"/>
      <c r="L409" s="64"/>
      <c r="M409" s="63"/>
    </row>
    <row r="410" spans="2:13" ht="12.75">
      <c r="B410" s="63"/>
      <c r="C410" s="63"/>
      <c r="D410" s="63"/>
      <c r="E410" s="63"/>
      <c r="F410" s="63"/>
      <c r="G410" s="63"/>
      <c r="H410" s="63"/>
      <c r="I410" s="64"/>
      <c r="J410" s="64"/>
      <c r="K410" s="64"/>
      <c r="L410" s="64"/>
      <c r="M410" s="63"/>
    </row>
    <row r="411" spans="2:13" ht="12.75">
      <c r="B411" s="63"/>
      <c r="C411" s="63"/>
      <c r="D411" s="63"/>
      <c r="E411" s="63"/>
      <c r="F411" s="63"/>
      <c r="G411" s="63"/>
      <c r="H411" s="63"/>
      <c r="I411" s="64"/>
      <c r="J411" s="64"/>
      <c r="K411" s="64"/>
      <c r="L411" s="64"/>
      <c r="M411" s="63"/>
    </row>
    <row r="412" spans="2:13" ht="12.75">
      <c r="B412" s="63"/>
      <c r="C412" s="63"/>
      <c r="D412" s="63"/>
      <c r="E412" s="63"/>
      <c r="F412" s="63"/>
      <c r="G412" s="63"/>
      <c r="H412" s="63"/>
      <c r="I412" s="64"/>
      <c r="J412" s="64"/>
      <c r="K412" s="64"/>
      <c r="L412" s="64"/>
      <c r="M412" s="63"/>
    </row>
    <row r="413" spans="2:13" ht="12.75">
      <c r="B413" s="63"/>
      <c r="C413" s="63"/>
      <c r="D413" s="63"/>
      <c r="E413" s="63"/>
      <c r="F413" s="63"/>
      <c r="G413" s="63"/>
      <c r="H413" s="63"/>
      <c r="I413" s="64"/>
      <c r="J413" s="64"/>
      <c r="K413" s="64"/>
      <c r="L413" s="64"/>
      <c r="M413" s="63"/>
    </row>
    <row r="414" spans="2:13" ht="12.75">
      <c r="B414" s="63"/>
      <c r="C414" s="63"/>
      <c r="D414" s="63"/>
      <c r="E414" s="63"/>
      <c r="F414" s="63"/>
      <c r="G414" s="63"/>
      <c r="H414" s="63"/>
      <c r="I414" s="64"/>
      <c r="J414" s="64"/>
      <c r="K414" s="64"/>
      <c r="L414" s="64"/>
      <c r="M414" s="63"/>
    </row>
    <row r="415" spans="2:13" ht="12.75">
      <c r="B415" s="63"/>
      <c r="C415" s="63"/>
      <c r="D415" s="63"/>
      <c r="E415" s="63"/>
      <c r="F415" s="63"/>
      <c r="G415" s="63"/>
      <c r="H415" s="63"/>
      <c r="I415" s="64"/>
      <c r="J415" s="64"/>
      <c r="K415" s="64"/>
      <c r="L415" s="64"/>
      <c r="M415" s="63"/>
    </row>
    <row r="416" spans="2:13" ht="12.75">
      <c r="B416" s="63"/>
      <c r="C416" s="63"/>
      <c r="D416" s="63"/>
      <c r="E416" s="63"/>
      <c r="F416" s="63"/>
      <c r="G416" s="63"/>
      <c r="H416" s="63"/>
      <c r="I416" s="64"/>
      <c r="J416" s="64"/>
      <c r="K416" s="64"/>
      <c r="L416" s="64"/>
      <c r="M416" s="63"/>
    </row>
    <row r="417" spans="2:13" ht="12.75">
      <c r="B417" s="63"/>
      <c r="C417" s="63"/>
      <c r="D417" s="63"/>
      <c r="E417" s="63"/>
      <c r="F417" s="63"/>
      <c r="G417" s="63"/>
      <c r="H417" s="63"/>
      <c r="I417" s="64"/>
      <c r="J417" s="64"/>
      <c r="K417" s="64"/>
      <c r="L417" s="64"/>
      <c r="M417" s="63"/>
    </row>
    <row r="418" spans="2:13" ht="12.75">
      <c r="B418" s="63"/>
      <c r="C418" s="63"/>
      <c r="D418" s="63"/>
      <c r="E418" s="63"/>
      <c r="F418" s="63"/>
      <c r="G418" s="63"/>
      <c r="H418" s="63"/>
      <c r="I418" s="64"/>
      <c r="J418" s="64"/>
      <c r="K418" s="64"/>
      <c r="L418" s="64"/>
      <c r="M418" s="63"/>
    </row>
    <row r="419" spans="2:13" ht="12.75">
      <c r="B419" s="63"/>
      <c r="C419" s="63"/>
      <c r="D419" s="63"/>
      <c r="E419" s="63"/>
      <c r="F419" s="63"/>
      <c r="G419" s="63"/>
      <c r="H419" s="63"/>
      <c r="I419" s="64"/>
      <c r="J419" s="64"/>
      <c r="K419" s="64"/>
      <c r="L419" s="64"/>
      <c r="M419" s="63"/>
    </row>
    <row r="420" spans="2:13" ht="12.75">
      <c r="B420" s="63"/>
      <c r="C420" s="63"/>
      <c r="D420" s="63"/>
      <c r="E420" s="63"/>
      <c r="F420" s="63"/>
      <c r="G420" s="63"/>
      <c r="H420" s="63"/>
      <c r="I420" s="64"/>
      <c r="J420" s="64"/>
      <c r="K420" s="64"/>
      <c r="L420" s="64"/>
      <c r="M420" s="63"/>
    </row>
    <row r="421" spans="2:13" ht="12.75">
      <c r="B421" s="63"/>
      <c r="C421" s="63"/>
      <c r="D421" s="63"/>
      <c r="E421" s="63"/>
      <c r="F421" s="63"/>
      <c r="G421" s="63"/>
      <c r="H421" s="63"/>
      <c r="I421" s="64"/>
      <c r="J421" s="64"/>
      <c r="K421" s="64"/>
      <c r="L421" s="64"/>
      <c r="M421" s="63"/>
    </row>
    <row r="422" spans="2:13" ht="12.75">
      <c r="B422" s="63"/>
      <c r="C422" s="63"/>
      <c r="D422" s="63"/>
      <c r="E422" s="63"/>
      <c r="F422" s="63"/>
      <c r="G422" s="63"/>
      <c r="H422" s="63"/>
      <c r="I422" s="64"/>
      <c r="J422" s="64"/>
      <c r="K422" s="64"/>
      <c r="L422" s="64"/>
      <c r="M422" s="63"/>
    </row>
    <row r="423" spans="2:13" ht="12.75">
      <c r="B423" s="63"/>
      <c r="C423" s="63"/>
      <c r="D423" s="63"/>
      <c r="E423" s="63"/>
      <c r="F423" s="63"/>
      <c r="G423" s="63"/>
      <c r="H423" s="63"/>
      <c r="I423" s="64"/>
      <c r="J423" s="64"/>
      <c r="K423" s="64"/>
      <c r="L423" s="64"/>
      <c r="M423" s="63"/>
    </row>
    <row r="424" spans="2:13" ht="12.75">
      <c r="B424" s="63"/>
      <c r="C424" s="63"/>
      <c r="D424" s="63"/>
      <c r="E424" s="63"/>
      <c r="F424" s="63"/>
      <c r="G424" s="63"/>
      <c r="H424" s="63"/>
      <c r="I424" s="64"/>
      <c r="J424" s="64"/>
      <c r="K424" s="64"/>
      <c r="L424" s="64"/>
      <c r="M424" s="63"/>
    </row>
    <row r="425" spans="2:13" ht="12.75">
      <c r="B425" s="63"/>
      <c r="C425" s="63"/>
      <c r="D425" s="63"/>
      <c r="E425" s="63"/>
      <c r="F425" s="63"/>
      <c r="G425" s="63"/>
      <c r="H425" s="63"/>
      <c r="I425" s="64"/>
      <c r="J425" s="64"/>
      <c r="K425" s="64"/>
      <c r="L425" s="64"/>
      <c r="M425" s="63"/>
    </row>
    <row r="426" spans="2:13" ht="12.75">
      <c r="B426" s="63"/>
      <c r="C426" s="63"/>
      <c r="D426" s="63"/>
      <c r="E426" s="63"/>
      <c r="F426" s="63"/>
      <c r="G426" s="63"/>
      <c r="H426" s="63"/>
      <c r="I426" s="64"/>
      <c r="J426" s="64"/>
      <c r="K426" s="64"/>
      <c r="L426" s="64"/>
      <c r="M426" s="63"/>
    </row>
    <row r="427" spans="2:13" ht="12.75">
      <c r="B427" s="63"/>
      <c r="C427" s="63"/>
      <c r="D427" s="63"/>
      <c r="E427" s="63"/>
      <c r="F427" s="63"/>
      <c r="G427" s="63"/>
      <c r="H427" s="63"/>
      <c r="I427" s="64"/>
      <c r="J427" s="64"/>
      <c r="K427" s="64"/>
      <c r="L427" s="64"/>
      <c r="M427" s="63"/>
    </row>
    <row r="428" spans="2:13" ht="12.75">
      <c r="B428" s="63"/>
      <c r="C428" s="63"/>
      <c r="D428" s="63"/>
      <c r="E428" s="63"/>
      <c r="F428" s="63"/>
      <c r="G428" s="63"/>
      <c r="H428" s="63"/>
      <c r="I428" s="64"/>
      <c r="J428" s="64"/>
      <c r="K428" s="64"/>
      <c r="L428" s="64"/>
      <c r="M428" s="63"/>
    </row>
    <row r="429" spans="2:13" ht="12.75">
      <c r="B429" s="63"/>
      <c r="C429" s="63"/>
      <c r="D429" s="63"/>
      <c r="E429" s="63"/>
      <c r="F429" s="63"/>
      <c r="G429" s="63"/>
      <c r="H429" s="63"/>
      <c r="I429" s="64"/>
      <c r="J429" s="64"/>
      <c r="K429" s="64"/>
      <c r="L429" s="64"/>
      <c r="M429" s="63"/>
    </row>
    <row r="430" spans="2:13" ht="12.75">
      <c r="B430" s="63"/>
      <c r="C430" s="63"/>
      <c r="D430" s="63"/>
      <c r="E430" s="63"/>
      <c r="F430" s="63"/>
      <c r="G430" s="63"/>
      <c r="H430" s="63"/>
      <c r="I430" s="64"/>
      <c r="J430" s="64"/>
      <c r="K430" s="64"/>
      <c r="L430" s="64"/>
      <c r="M430" s="63"/>
    </row>
    <row r="431" spans="2:13" ht="12.75">
      <c r="B431" s="63"/>
      <c r="C431" s="63"/>
      <c r="D431" s="63"/>
      <c r="E431" s="63"/>
      <c r="F431" s="63"/>
      <c r="G431" s="63"/>
      <c r="H431" s="63"/>
      <c r="I431" s="64"/>
      <c r="J431" s="64"/>
      <c r="K431" s="64"/>
      <c r="L431" s="64"/>
      <c r="M431" s="63"/>
    </row>
    <row r="432" spans="2:13" ht="12.75">
      <c r="B432" s="63"/>
      <c r="C432" s="63"/>
      <c r="D432" s="63"/>
      <c r="E432" s="63"/>
      <c r="F432" s="63"/>
      <c r="G432" s="63"/>
      <c r="H432" s="63"/>
      <c r="I432" s="64"/>
      <c r="J432" s="64"/>
      <c r="K432" s="64"/>
      <c r="L432" s="64"/>
      <c r="M432" s="63"/>
    </row>
    <row r="433" spans="2:13" ht="12.75">
      <c r="B433" s="63"/>
      <c r="C433" s="63"/>
      <c r="D433" s="63"/>
      <c r="E433" s="63"/>
      <c r="F433" s="63"/>
      <c r="G433" s="63"/>
      <c r="H433" s="63"/>
      <c r="I433" s="64"/>
      <c r="J433" s="64"/>
      <c r="K433" s="64"/>
      <c r="L433" s="64"/>
      <c r="M433" s="63"/>
    </row>
    <row r="434" spans="2:13" ht="12.75">
      <c r="B434" s="63"/>
      <c r="C434" s="63"/>
      <c r="D434" s="63"/>
      <c r="E434" s="63"/>
      <c r="F434" s="63"/>
      <c r="G434" s="63"/>
      <c r="H434" s="63"/>
      <c r="I434" s="64"/>
      <c r="J434" s="64"/>
      <c r="K434" s="64"/>
      <c r="L434" s="64"/>
      <c r="M434" s="63"/>
    </row>
    <row r="435" spans="2:13" ht="12.75">
      <c r="B435" s="63"/>
      <c r="C435" s="63"/>
      <c r="D435" s="63"/>
      <c r="E435" s="63"/>
      <c r="F435" s="63"/>
      <c r="G435" s="63"/>
      <c r="H435" s="63"/>
      <c r="I435" s="64"/>
      <c r="J435" s="64"/>
      <c r="K435" s="64"/>
      <c r="L435" s="64"/>
      <c r="M435" s="63"/>
    </row>
    <row r="436" spans="2:13" ht="12.75">
      <c r="B436" s="63"/>
      <c r="C436" s="63"/>
      <c r="D436" s="63"/>
      <c r="E436" s="63"/>
      <c r="F436" s="63"/>
      <c r="G436" s="63"/>
      <c r="H436" s="63"/>
      <c r="I436" s="64"/>
      <c r="J436" s="64"/>
      <c r="K436" s="64"/>
      <c r="L436" s="64"/>
      <c r="M436" s="63"/>
    </row>
    <row r="437" spans="2:13" ht="12.75">
      <c r="B437" s="63"/>
      <c r="C437" s="63"/>
      <c r="D437" s="63"/>
      <c r="E437" s="63"/>
      <c r="F437" s="63"/>
      <c r="G437" s="63"/>
      <c r="H437" s="63"/>
      <c r="I437" s="64"/>
      <c r="J437" s="64"/>
      <c r="K437" s="64"/>
      <c r="L437" s="64"/>
      <c r="M437" s="63"/>
    </row>
    <row r="438" spans="2:13" ht="12.75">
      <c r="B438" s="63"/>
      <c r="C438" s="63"/>
      <c r="D438" s="63"/>
      <c r="E438" s="63"/>
      <c r="F438" s="63"/>
      <c r="G438" s="63"/>
      <c r="H438" s="63"/>
      <c r="I438" s="64"/>
      <c r="J438" s="64"/>
      <c r="K438" s="64"/>
      <c r="L438" s="64"/>
      <c r="M438" s="63"/>
    </row>
    <row r="439" spans="2:13" ht="12.75">
      <c r="B439" s="63"/>
      <c r="C439" s="63"/>
      <c r="D439" s="63"/>
      <c r="E439" s="63"/>
      <c r="F439" s="63"/>
      <c r="G439" s="63"/>
      <c r="H439" s="63"/>
      <c r="I439" s="64"/>
      <c r="J439" s="64"/>
      <c r="K439" s="64"/>
      <c r="L439" s="64"/>
      <c r="M439" s="63"/>
    </row>
    <row r="440" spans="2:13" ht="12.75">
      <c r="B440" s="63"/>
      <c r="C440" s="63"/>
      <c r="D440" s="63"/>
      <c r="E440" s="63"/>
      <c r="F440" s="63"/>
      <c r="G440" s="63"/>
      <c r="H440" s="63"/>
      <c r="I440" s="64"/>
      <c r="J440" s="64"/>
      <c r="K440" s="64"/>
      <c r="L440" s="64"/>
      <c r="M440" s="63"/>
    </row>
    <row r="441" spans="2:13" ht="12.75">
      <c r="B441" s="63"/>
      <c r="C441" s="63"/>
      <c r="D441" s="63"/>
      <c r="E441" s="63"/>
      <c r="F441" s="63"/>
      <c r="G441" s="63"/>
      <c r="H441" s="63"/>
      <c r="I441" s="64"/>
      <c r="J441" s="64"/>
      <c r="K441" s="64"/>
      <c r="L441" s="64"/>
      <c r="M441" s="63"/>
    </row>
    <row r="442" spans="2:13" ht="12.75">
      <c r="B442" s="63"/>
      <c r="C442" s="63"/>
      <c r="D442" s="63"/>
      <c r="E442" s="63"/>
      <c r="F442" s="63"/>
      <c r="G442" s="63"/>
      <c r="H442" s="63"/>
      <c r="I442" s="64"/>
      <c r="J442" s="64"/>
      <c r="K442" s="64"/>
      <c r="L442" s="64"/>
      <c r="M442" s="63"/>
    </row>
    <row r="443" spans="2:13" ht="12.75">
      <c r="B443" s="63"/>
      <c r="C443" s="63"/>
      <c r="D443" s="63"/>
      <c r="E443" s="63"/>
      <c r="F443" s="63"/>
      <c r="G443" s="63"/>
      <c r="H443" s="63"/>
      <c r="I443" s="64"/>
      <c r="J443" s="64"/>
      <c r="K443" s="64"/>
      <c r="L443" s="64"/>
      <c r="M443" s="63"/>
    </row>
    <row r="444" spans="2:13" ht="12.75">
      <c r="B444" s="63"/>
      <c r="C444" s="63"/>
      <c r="D444" s="63"/>
      <c r="E444" s="63"/>
      <c r="F444" s="63"/>
      <c r="G444" s="63"/>
      <c r="H444" s="63"/>
      <c r="I444" s="64"/>
      <c r="J444" s="64"/>
      <c r="K444" s="64"/>
      <c r="L444" s="64"/>
      <c r="M444" s="63"/>
    </row>
    <row r="445" spans="2:13" ht="12.75">
      <c r="B445" s="63"/>
      <c r="C445" s="63"/>
      <c r="D445" s="63"/>
      <c r="E445" s="63"/>
      <c r="F445" s="63"/>
      <c r="G445" s="63"/>
      <c r="H445" s="63"/>
      <c r="I445" s="64"/>
      <c r="J445" s="64"/>
      <c r="K445" s="64"/>
      <c r="L445" s="64"/>
      <c r="M445" s="63"/>
    </row>
    <row r="446" spans="2:13" ht="12.75">
      <c r="B446" s="63"/>
      <c r="C446" s="63"/>
      <c r="D446" s="63"/>
      <c r="E446" s="63"/>
      <c r="F446" s="63"/>
      <c r="G446" s="63"/>
      <c r="H446" s="63"/>
      <c r="I446" s="64"/>
      <c r="J446" s="64"/>
      <c r="K446" s="64"/>
      <c r="L446" s="64"/>
      <c r="M446" s="63"/>
    </row>
    <row r="447" spans="2:13" ht="12.75">
      <c r="B447" s="63"/>
      <c r="C447" s="63"/>
      <c r="D447" s="63"/>
      <c r="E447" s="63"/>
      <c r="F447" s="63"/>
      <c r="G447" s="63"/>
      <c r="H447" s="63"/>
      <c r="I447" s="64"/>
      <c r="J447" s="64"/>
      <c r="K447" s="64"/>
      <c r="L447" s="64"/>
      <c r="M447" s="63"/>
    </row>
    <row r="448" spans="2:13" ht="12.75">
      <c r="B448" s="63"/>
      <c r="C448" s="63"/>
      <c r="D448" s="63"/>
      <c r="E448" s="63"/>
      <c r="F448" s="63"/>
      <c r="G448" s="63"/>
      <c r="H448" s="63"/>
      <c r="I448" s="64"/>
      <c r="J448" s="64"/>
      <c r="K448" s="64"/>
      <c r="L448" s="64"/>
      <c r="M448" s="63"/>
    </row>
    <row r="449" spans="2:13" ht="12.75">
      <c r="B449" s="63"/>
      <c r="C449" s="63"/>
      <c r="D449" s="63"/>
      <c r="E449" s="63"/>
      <c r="F449" s="63"/>
      <c r="G449" s="63"/>
      <c r="H449" s="63"/>
      <c r="I449" s="64"/>
      <c r="J449" s="64"/>
      <c r="K449" s="64"/>
      <c r="L449" s="64"/>
      <c r="M449" s="63"/>
    </row>
    <row r="450" spans="2:13" ht="12.75">
      <c r="B450" s="63"/>
      <c r="C450" s="63"/>
      <c r="D450" s="63"/>
      <c r="E450" s="63"/>
      <c r="F450" s="63"/>
      <c r="G450" s="63"/>
      <c r="H450" s="63"/>
      <c r="I450" s="64"/>
      <c r="J450" s="64"/>
      <c r="K450" s="64"/>
      <c r="L450" s="64"/>
      <c r="M450" s="63"/>
    </row>
    <row r="451" spans="2:13" ht="12.75">
      <c r="B451" s="63"/>
      <c r="C451" s="63"/>
      <c r="D451" s="63"/>
      <c r="E451" s="63"/>
      <c r="F451" s="63"/>
      <c r="G451" s="63"/>
      <c r="H451" s="63"/>
      <c r="I451" s="64"/>
      <c r="J451" s="64"/>
      <c r="K451" s="64"/>
      <c r="L451" s="64"/>
      <c r="M451" s="63"/>
    </row>
    <row r="452" spans="2:13" ht="12.75">
      <c r="B452" s="63"/>
      <c r="C452" s="63"/>
      <c r="D452" s="63"/>
      <c r="E452" s="63"/>
      <c r="F452" s="63"/>
      <c r="G452" s="63"/>
      <c r="H452" s="63"/>
      <c r="I452" s="64"/>
      <c r="J452" s="64"/>
      <c r="K452" s="64"/>
      <c r="L452" s="64"/>
      <c r="M452" s="63"/>
    </row>
    <row r="453" spans="2:13" ht="12.75">
      <c r="B453" s="63"/>
      <c r="C453" s="63"/>
      <c r="D453" s="63"/>
      <c r="E453" s="63"/>
      <c r="F453" s="63"/>
      <c r="G453" s="63"/>
      <c r="H453" s="63"/>
      <c r="I453" s="64"/>
      <c r="J453" s="64"/>
      <c r="K453" s="64"/>
      <c r="L453" s="64"/>
      <c r="M453" s="63"/>
    </row>
    <row r="454" spans="2:13" ht="12.75">
      <c r="B454" s="63"/>
      <c r="C454" s="63"/>
      <c r="D454" s="63"/>
      <c r="E454" s="63"/>
      <c r="F454" s="63"/>
      <c r="G454" s="63"/>
      <c r="H454" s="63"/>
      <c r="I454" s="64"/>
      <c r="J454" s="64"/>
      <c r="K454" s="64"/>
      <c r="L454" s="64"/>
      <c r="M454" s="63"/>
    </row>
    <row r="455" spans="2:13" ht="12.75">
      <c r="B455" s="63"/>
      <c r="C455" s="63"/>
      <c r="D455" s="63"/>
      <c r="E455" s="63"/>
      <c r="F455" s="63"/>
      <c r="G455" s="63"/>
      <c r="H455" s="63"/>
      <c r="I455" s="64"/>
      <c r="J455" s="64"/>
      <c r="K455" s="64"/>
      <c r="L455" s="64"/>
      <c r="M455" s="63"/>
    </row>
    <row r="456" spans="2:13" ht="12.75">
      <c r="B456" s="63"/>
      <c r="C456" s="63"/>
      <c r="D456" s="63"/>
      <c r="E456" s="63"/>
      <c r="F456" s="63"/>
      <c r="G456" s="63"/>
      <c r="H456" s="63"/>
      <c r="I456" s="64"/>
      <c r="J456" s="64"/>
      <c r="K456" s="64"/>
      <c r="L456" s="64"/>
      <c r="M456" s="63"/>
    </row>
    <row r="457" spans="2:13" ht="12.75">
      <c r="B457" s="63"/>
      <c r="C457" s="63"/>
      <c r="D457" s="63"/>
      <c r="E457" s="63"/>
      <c r="F457" s="63"/>
      <c r="G457" s="63"/>
      <c r="H457" s="63"/>
      <c r="I457" s="64"/>
      <c r="J457" s="64"/>
      <c r="K457" s="64"/>
      <c r="L457" s="64"/>
      <c r="M457" s="63"/>
    </row>
    <row r="458" spans="2:13" ht="12.75">
      <c r="B458" s="63"/>
      <c r="C458" s="63"/>
      <c r="D458" s="63"/>
      <c r="E458" s="63"/>
      <c r="F458" s="63"/>
      <c r="G458" s="63"/>
      <c r="H458" s="63"/>
      <c r="I458" s="64"/>
      <c r="J458" s="64"/>
      <c r="K458" s="64"/>
      <c r="L458" s="64"/>
      <c r="M458" s="63"/>
    </row>
    <row r="459" spans="2:13" ht="12.75">
      <c r="B459" s="63"/>
      <c r="C459" s="63"/>
      <c r="D459" s="63"/>
      <c r="E459" s="63"/>
      <c r="F459" s="63"/>
      <c r="G459" s="63"/>
      <c r="H459" s="63"/>
      <c r="I459" s="64"/>
      <c r="J459" s="64"/>
      <c r="K459" s="64"/>
      <c r="L459" s="64"/>
      <c r="M459" s="63"/>
    </row>
    <row r="460" spans="2:13" ht="12.75">
      <c r="B460" s="63"/>
      <c r="C460" s="63"/>
      <c r="D460" s="63"/>
      <c r="E460" s="63"/>
      <c r="F460" s="63"/>
      <c r="G460" s="63"/>
      <c r="H460" s="63"/>
      <c r="I460" s="64"/>
      <c r="J460" s="64"/>
      <c r="K460" s="64"/>
      <c r="L460" s="64"/>
      <c r="M460" s="63"/>
    </row>
    <row r="461" spans="2:13" ht="12.75">
      <c r="B461" s="63"/>
      <c r="C461" s="63"/>
      <c r="D461" s="63"/>
      <c r="E461" s="63"/>
      <c r="F461" s="63"/>
      <c r="G461" s="63"/>
      <c r="H461" s="63"/>
      <c r="I461" s="64"/>
      <c r="J461" s="64"/>
      <c r="K461" s="64"/>
      <c r="L461" s="64"/>
      <c r="M461" s="63"/>
    </row>
    <row r="462" spans="2:13" ht="12.75">
      <c r="B462" s="63"/>
      <c r="C462" s="63"/>
      <c r="D462" s="63"/>
      <c r="E462" s="63"/>
      <c r="F462" s="63"/>
      <c r="G462" s="63"/>
      <c r="H462" s="63"/>
      <c r="I462" s="64"/>
      <c r="J462" s="64"/>
      <c r="K462" s="64"/>
      <c r="L462" s="64"/>
      <c r="M462" s="63"/>
    </row>
    <row r="463" spans="2:13" ht="12.75">
      <c r="B463" s="63"/>
      <c r="C463" s="63"/>
      <c r="D463" s="63"/>
      <c r="E463" s="63"/>
      <c r="F463" s="63"/>
      <c r="G463" s="63"/>
      <c r="H463" s="63"/>
      <c r="I463" s="64"/>
      <c r="J463" s="64"/>
      <c r="K463" s="64"/>
      <c r="L463" s="64"/>
      <c r="M463" s="63"/>
    </row>
    <row r="464" spans="2:13" ht="12.75">
      <c r="B464" s="63"/>
      <c r="C464" s="63"/>
      <c r="D464" s="63"/>
      <c r="E464" s="63"/>
      <c r="F464" s="63"/>
      <c r="G464" s="63"/>
      <c r="H464" s="63"/>
      <c r="I464" s="64"/>
      <c r="J464" s="64"/>
      <c r="K464" s="64"/>
      <c r="L464" s="64"/>
      <c r="M464" s="63"/>
    </row>
    <row r="465" spans="2:13" ht="12.75">
      <c r="B465" s="63"/>
      <c r="C465" s="63"/>
      <c r="D465" s="63"/>
      <c r="E465" s="63"/>
      <c r="F465" s="63"/>
      <c r="G465" s="63"/>
      <c r="H465" s="63"/>
      <c r="I465" s="64"/>
      <c r="J465" s="64"/>
      <c r="K465" s="64"/>
      <c r="L465" s="64"/>
      <c r="M465" s="63"/>
    </row>
    <row r="466" spans="2:13" ht="12.75">
      <c r="B466" s="63"/>
      <c r="C466" s="63"/>
      <c r="D466" s="63"/>
      <c r="E466" s="63"/>
      <c r="F466" s="63"/>
      <c r="G466" s="63"/>
      <c r="H466" s="63"/>
      <c r="I466" s="64"/>
      <c r="J466" s="64"/>
      <c r="K466" s="64"/>
      <c r="L466" s="64"/>
      <c r="M466" s="63"/>
    </row>
    <row r="467" spans="2:13" ht="12.75">
      <c r="B467" s="63"/>
      <c r="C467" s="63"/>
      <c r="D467" s="63"/>
      <c r="E467" s="63"/>
      <c r="F467" s="63"/>
      <c r="G467" s="63"/>
      <c r="H467" s="63"/>
      <c r="I467" s="64"/>
      <c r="J467" s="64"/>
      <c r="K467" s="64"/>
      <c r="L467" s="64"/>
      <c r="M467" s="63"/>
    </row>
    <row r="468" spans="2:8" ht="12.75">
      <c r="B468" s="63"/>
      <c r="C468" s="63"/>
      <c r="D468" s="63"/>
      <c r="E468" s="63"/>
      <c r="F468" s="63"/>
      <c r="G468" s="63"/>
      <c r="H468" s="63"/>
    </row>
    <row r="469" spans="2:8" ht="12.75">
      <c r="B469" s="63"/>
      <c r="C469" s="63"/>
      <c r="D469" s="63"/>
      <c r="E469" s="63"/>
      <c r="F469" s="63"/>
      <c r="G469" s="63"/>
      <c r="H469" s="63"/>
    </row>
    <row r="470" spans="2:8" ht="12.75">
      <c r="B470" s="63"/>
      <c r="C470" s="63"/>
      <c r="D470" s="63"/>
      <c r="E470" s="63"/>
      <c r="F470" s="63"/>
      <c r="G470" s="63"/>
      <c r="H470" s="63"/>
    </row>
    <row r="471" spans="2:8" ht="12.75">
      <c r="B471" s="63"/>
      <c r="C471" s="63"/>
      <c r="D471" s="63"/>
      <c r="E471" s="63"/>
      <c r="F471" s="63"/>
      <c r="G471" s="63"/>
      <c r="H471" s="63"/>
    </row>
    <row r="472" spans="2:8" ht="12.75">
      <c r="B472" s="63"/>
      <c r="C472" s="63"/>
      <c r="D472" s="63"/>
      <c r="E472" s="63"/>
      <c r="F472" s="63"/>
      <c r="G472" s="63"/>
      <c r="H472" s="63"/>
    </row>
    <row r="473" spans="2:8" ht="12.75">
      <c r="B473" s="63"/>
      <c r="C473" s="63"/>
      <c r="D473" s="63"/>
      <c r="E473" s="63"/>
      <c r="F473" s="63"/>
      <c r="G473" s="63"/>
      <c r="H473" s="63"/>
    </row>
    <row r="474" spans="2:8" ht="12.75">
      <c r="B474" s="63"/>
      <c r="C474" s="63"/>
      <c r="D474" s="63"/>
      <c r="E474" s="63"/>
      <c r="F474" s="63"/>
      <c r="G474" s="63"/>
      <c r="H474" s="63"/>
    </row>
    <row r="475" spans="2:8" ht="12.75">
      <c r="B475" s="63"/>
      <c r="C475" s="63"/>
      <c r="D475" s="63"/>
      <c r="E475" s="63"/>
      <c r="F475" s="63"/>
      <c r="G475" s="63"/>
      <c r="H475" s="63"/>
    </row>
    <row r="476" spans="2:8" ht="12.75">
      <c r="B476" s="63"/>
      <c r="C476" s="63"/>
      <c r="D476" s="63"/>
      <c r="E476" s="63"/>
      <c r="F476" s="63"/>
      <c r="G476" s="63"/>
      <c r="H476" s="63"/>
    </row>
    <row r="477" spans="2:8" ht="12.75">
      <c r="B477" s="63"/>
      <c r="C477" s="63"/>
      <c r="D477" s="63"/>
      <c r="E477" s="63"/>
      <c r="F477" s="63"/>
      <c r="G477" s="63"/>
      <c r="H477" s="63"/>
    </row>
    <row r="478" spans="2:8" ht="12.75">
      <c r="B478" s="63"/>
      <c r="C478" s="63"/>
      <c r="D478" s="63"/>
      <c r="E478" s="63"/>
      <c r="F478" s="63"/>
      <c r="G478" s="63"/>
      <c r="H478" s="63"/>
    </row>
    <row r="479" spans="2:8" ht="12.75">
      <c r="B479" s="63"/>
      <c r="C479" s="63"/>
      <c r="D479" s="63"/>
      <c r="E479" s="63"/>
      <c r="F479" s="63"/>
      <c r="G479" s="63"/>
      <c r="H479" s="63"/>
    </row>
    <row r="480" spans="2:8" ht="12.75">
      <c r="B480" s="63"/>
      <c r="C480" s="63"/>
      <c r="D480" s="63"/>
      <c r="E480" s="63"/>
      <c r="F480" s="63"/>
      <c r="G480" s="63"/>
      <c r="H480" s="63"/>
    </row>
    <row r="481" spans="2:8" ht="12.75">
      <c r="B481" s="63"/>
      <c r="C481" s="63"/>
      <c r="D481" s="63"/>
      <c r="E481" s="63"/>
      <c r="F481" s="63"/>
      <c r="G481" s="63"/>
      <c r="H481" s="63"/>
    </row>
    <row r="482" spans="2:8" ht="12.75">
      <c r="B482" s="63"/>
      <c r="C482" s="63"/>
      <c r="D482" s="63"/>
      <c r="E482" s="63"/>
      <c r="F482" s="63"/>
      <c r="G482" s="63"/>
      <c r="H482" s="63"/>
    </row>
    <row r="483" spans="2:8" ht="12.75">
      <c r="B483" s="63"/>
      <c r="C483" s="63"/>
      <c r="D483" s="63"/>
      <c r="E483" s="63"/>
      <c r="F483" s="63"/>
      <c r="G483" s="63"/>
      <c r="H483" s="63"/>
    </row>
  </sheetData>
  <hyperlinks>
    <hyperlink ref="A3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75"/>
  <dimension ref="A1:W25"/>
  <sheetViews>
    <sheetView workbookViewId="0" topLeftCell="A1">
      <selection activeCell="A25" sqref="A25"/>
    </sheetView>
  </sheetViews>
  <sheetFormatPr defaultColWidth="12" defaultRowHeight="12.75"/>
  <cols>
    <col min="1" max="1" width="46.83203125" style="6" customWidth="1"/>
    <col min="2" max="2" width="7.5" style="305" customWidth="1"/>
    <col min="3" max="3" width="7.33203125" style="305" customWidth="1"/>
    <col min="4" max="5" width="7.5" style="305" customWidth="1"/>
    <col min="6" max="6" width="7.66015625" style="305" customWidth="1"/>
    <col min="7" max="8" width="7.66015625" style="648" customWidth="1"/>
    <col min="9" max="9" width="7.33203125" style="648" customWidth="1"/>
    <col min="10" max="10" width="7.5" style="648" customWidth="1"/>
    <col min="11" max="11" width="12.83203125" style="648" customWidth="1"/>
    <col min="12" max="12" width="10" style="648" customWidth="1"/>
    <col min="13" max="13" width="5.5" style="0" customWidth="1"/>
    <col min="14" max="14" width="43.33203125" style="379" customWidth="1"/>
    <col min="15" max="15" width="19.83203125" style="142" customWidth="1"/>
    <col min="16" max="16" width="18.5" style="262" customWidth="1"/>
    <col min="17" max="20" width="7.83203125" style="262" customWidth="1"/>
    <col min="21" max="21" width="9.16015625" style="20" customWidth="1"/>
    <col min="22" max="22" width="8.16015625" style="0" customWidth="1"/>
    <col min="23" max="23" width="28.33203125" style="0" customWidth="1"/>
  </cols>
  <sheetData>
    <row r="1" spans="2:3" ht="12.75">
      <c r="B1" s="648"/>
      <c r="C1" s="648"/>
    </row>
    <row r="2" spans="1:23" ht="12.75">
      <c r="A2" s="1" t="s">
        <v>521</v>
      </c>
      <c r="B2" s="6"/>
      <c r="C2" s="6"/>
      <c r="D2" s="338"/>
      <c r="E2" s="338"/>
      <c r="F2" s="338"/>
      <c r="G2" s="741"/>
      <c r="H2" s="741"/>
      <c r="I2" s="741"/>
      <c r="J2" s="741"/>
      <c r="K2" s="741"/>
      <c r="L2" s="741"/>
      <c r="N2" s="24"/>
      <c r="P2" s="742"/>
      <c r="Q2" s="742"/>
      <c r="R2" s="742"/>
      <c r="S2" s="742"/>
      <c r="T2" s="742"/>
      <c r="W2" s="743" t="s">
        <v>495</v>
      </c>
    </row>
    <row r="3" spans="1:17" ht="46.5" customHeight="1" thickBot="1">
      <c r="A3" s="108" t="s">
        <v>496</v>
      </c>
      <c r="B3" s="744">
        <v>1995</v>
      </c>
      <c r="C3" s="744">
        <v>1997</v>
      </c>
      <c r="D3" s="744">
        <v>1999</v>
      </c>
      <c r="E3" s="744">
        <v>2001</v>
      </c>
      <c r="F3" s="744">
        <v>2003</v>
      </c>
      <c r="G3" s="745">
        <v>2004</v>
      </c>
      <c r="H3" s="745">
        <v>2005</v>
      </c>
      <c r="I3" s="745">
        <v>2006</v>
      </c>
      <c r="J3" s="745">
        <v>2007</v>
      </c>
      <c r="K3" s="746" t="s">
        <v>497</v>
      </c>
      <c r="L3" s="746" t="s">
        <v>498</v>
      </c>
      <c r="N3" s="24"/>
      <c r="Q3" s="747"/>
    </row>
    <row r="4" spans="1:14" ht="12.75">
      <c r="A4" s="269" t="s">
        <v>499</v>
      </c>
      <c r="B4" s="435">
        <v>5156.58769367615</v>
      </c>
      <c r="C4" s="435">
        <v>4828.77165146106</v>
      </c>
      <c r="D4" s="435">
        <v>5970.43621458536</v>
      </c>
      <c r="E4" s="435">
        <v>6569.96368</v>
      </c>
      <c r="F4" s="435">
        <v>7427.27958</v>
      </c>
      <c r="G4" s="435">
        <v>9622.84216</v>
      </c>
      <c r="H4" s="435">
        <v>10178.809</v>
      </c>
      <c r="I4" s="435">
        <v>10590.23394</v>
      </c>
      <c r="J4" s="435">
        <v>11221.24621</v>
      </c>
      <c r="K4" s="629">
        <v>0.5108151092381523</v>
      </c>
      <c r="L4" s="629">
        <v>1.1760991718925529</v>
      </c>
      <c r="N4" s="24"/>
    </row>
    <row r="5" spans="1:15" ht="12.75">
      <c r="A5" s="269" t="s">
        <v>500</v>
      </c>
      <c r="B5" s="435">
        <v>6858.56983159641</v>
      </c>
      <c r="C5" s="435">
        <v>7902.91250465784</v>
      </c>
      <c r="D5" s="435">
        <v>8031.943793348</v>
      </c>
      <c r="E5" s="435">
        <v>8327.26315</v>
      </c>
      <c r="F5" s="435">
        <v>9808.96146</v>
      </c>
      <c r="G5" s="435">
        <v>11617.01536</v>
      </c>
      <c r="H5" s="435">
        <v>12391.172</v>
      </c>
      <c r="I5" s="435">
        <v>13366.87125</v>
      </c>
      <c r="J5" s="56">
        <v>14025.68301</v>
      </c>
      <c r="K5" s="629">
        <v>0.429884607783952</v>
      </c>
      <c r="L5" s="629">
        <v>1.0449865430232652</v>
      </c>
      <c r="N5" s="24"/>
      <c r="O5" s="453"/>
    </row>
    <row r="6" spans="1:21" s="305" customFormat="1" ht="12.75">
      <c r="A6" s="770" t="s">
        <v>503</v>
      </c>
      <c r="B6" s="435">
        <v>1891.43207311263</v>
      </c>
      <c r="C6" s="435">
        <v>3259.86256779036</v>
      </c>
      <c r="D6" s="435">
        <v>4605.53892720306</v>
      </c>
      <c r="E6" s="435">
        <v>3394.90392079701</v>
      </c>
      <c r="F6" s="435">
        <v>4293.53246723721</v>
      </c>
      <c r="G6" s="435" t="s">
        <v>504</v>
      </c>
      <c r="H6" s="435" t="s">
        <v>504</v>
      </c>
      <c r="I6" s="435" t="s">
        <v>504</v>
      </c>
      <c r="J6" s="435" t="s">
        <v>504</v>
      </c>
      <c r="K6" s="629" t="s">
        <v>504</v>
      </c>
      <c r="L6" s="629" t="s">
        <v>504</v>
      </c>
      <c r="N6" s="24"/>
      <c r="P6" s="648"/>
      <c r="Q6" s="648"/>
      <c r="R6" s="648"/>
      <c r="S6" s="648"/>
      <c r="T6" s="648"/>
      <c r="U6" s="749"/>
    </row>
    <row r="7" spans="1:21" s="305" customFormat="1" ht="12.75">
      <c r="A7" s="74" t="s">
        <v>505</v>
      </c>
      <c r="B7" s="767">
        <v>13906.58959838519</v>
      </c>
      <c r="C7" s="767">
        <v>15991.54672390926</v>
      </c>
      <c r="D7" s="767">
        <v>18607.91893513642</v>
      </c>
      <c r="E7" s="767">
        <v>18292.13075079701</v>
      </c>
      <c r="F7" s="767">
        <v>21529.77350723721</v>
      </c>
      <c r="G7" s="767">
        <v>21239.857519999998</v>
      </c>
      <c r="H7" s="767">
        <v>22569.981</v>
      </c>
      <c r="I7" s="767">
        <v>23957.105190000002</v>
      </c>
      <c r="J7" s="767">
        <v>25246.929219999998</v>
      </c>
      <c r="K7" s="768">
        <v>0.1726518726039208</v>
      </c>
      <c r="L7" s="768">
        <v>0.815465182270974</v>
      </c>
      <c r="M7" s="728"/>
      <c r="N7" s="24"/>
      <c r="Q7" s="648"/>
      <c r="R7" s="648"/>
      <c r="S7" s="648"/>
      <c r="T7" s="648"/>
      <c r="U7" s="749"/>
    </row>
    <row r="8" spans="1:15" ht="12.75">
      <c r="A8" s="269" t="s">
        <v>506</v>
      </c>
      <c r="B8" s="435">
        <v>31286.3281766495</v>
      </c>
      <c r="C8" s="435">
        <v>35595.6510764127</v>
      </c>
      <c r="D8" s="435">
        <v>35809.3108795211</v>
      </c>
      <c r="E8" s="435">
        <v>41259.01091</v>
      </c>
      <c r="F8" s="435">
        <v>46175.93263</v>
      </c>
      <c r="G8" s="435">
        <v>51398.85932</v>
      </c>
      <c r="H8" s="435">
        <v>53715.309</v>
      </c>
      <c r="I8" s="435">
        <v>56288.85142</v>
      </c>
      <c r="J8" s="56">
        <v>61630.14232</v>
      </c>
      <c r="K8" s="629">
        <v>0.3346810515735976</v>
      </c>
      <c r="L8" s="629">
        <v>0.9698745717945119</v>
      </c>
      <c r="N8" s="24"/>
      <c r="O8" s="453"/>
    </row>
    <row r="9" spans="1:14" ht="12.75">
      <c r="A9" s="269" t="s">
        <v>507</v>
      </c>
      <c r="B9" s="435">
        <v>6061.3513156155</v>
      </c>
      <c r="C9" s="435">
        <v>7140.93132835695</v>
      </c>
      <c r="D9" s="435">
        <v>8043.8438330148</v>
      </c>
      <c r="E9" s="435">
        <v>9250.37078</v>
      </c>
      <c r="F9" s="435">
        <v>10305.63043</v>
      </c>
      <c r="G9" s="435">
        <v>11465.12309</v>
      </c>
      <c r="H9" s="435">
        <v>11642.165</v>
      </c>
      <c r="I9" s="435">
        <v>11436.5996</v>
      </c>
      <c r="J9" s="56">
        <v>12108.30975</v>
      </c>
      <c r="K9" s="629">
        <v>0.17492178981621032</v>
      </c>
      <c r="L9" s="629">
        <v>0.9976254665863169</v>
      </c>
      <c r="N9" s="750"/>
    </row>
    <row r="10" spans="1:14" ht="12.75">
      <c r="A10" s="269" t="s">
        <v>508</v>
      </c>
      <c r="B10" s="435">
        <v>7179.54034594257</v>
      </c>
      <c r="C10" s="435">
        <v>7638.97202889666</v>
      </c>
      <c r="D10" s="435">
        <v>8593.99228300458</v>
      </c>
      <c r="E10" s="435">
        <v>9573.80361</v>
      </c>
      <c r="F10" s="435">
        <v>10464.12773</v>
      </c>
      <c r="G10" s="435">
        <v>11458.59729</v>
      </c>
      <c r="H10" s="435">
        <v>12082.917</v>
      </c>
      <c r="I10" s="435">
        <v>13178.51945</v>
      </c>
      <c r="J10" s="56">
        <v>13990.898</v>
      </c>
      <c r="K10" s="629">
        <v>0.3370343291862703</v>
      </c>
      <c r="L10" s="629">
        <v>0.9487177905347082</v>
      </c>
      <c r="N10" s="750"/>
    </row>
    <row r="11" spans="1:14" ht="12.75">
      <c r="A11" s="770" t="s">
        <v>509</v>
      </c>
      <c r="B11" s="435">
        <v>7009.49709160074</v>
      </c>
      <c r="C11" s="435">
        <v>12898.3237579822</v>
      </c>
      <c r="D11" s="435">
        <v>17250.451492664</v>
      </c>
      <c r="E11" s="435">
        <v>13692.255859203</v>
      </c>
      <c r="F11" s="435">
        <v>16676.1126327628</v>
      </c>
      <c r="G11" s="771">
        <v>21699.49286</v>
      </c>
      <c r="H11" s="435">
        <v>20472.65</v>
      </c>
      <c r="I11" s="435">
        <v>21317.33332</v>
      </c>
      <c r="J11" s="56">
        <v>23181.64992</v>
      </c>
      <c r="K11" s="629">
        <v>0.3901111386388736</v>
      </c>
      <c r="L11" s="629">
        <v>2.3071773362710775</v>
      </c>
      <c r="N11" s="750"/>
    </row>
    <row r="12" spans="1:21" s="305" customFormat="1" ht="12.75">
      <c r="A12" s="269" t="s">
        <v>510</v>
      </c>
      <c r="B12" s="435">
        <v>51536.71692980831</v>
      </c>
      <c r="C12" s="435">
        <v>63273.87819164852</v>
      </c>
      <c r="D12" s="435">
        <v>69697.59848820447</v>
      </c>
      <c r="E12" s="435">
        <v>73775.441159203</v>
      </c>
      <c r="F12" s="435">
        <v>83621.8034227628</v>
      </c>
      <c r="G12" s="435">
        <v>96022.07256</v>
      </c>
      <c r="H12" s="435">
        <v>97913.041</v>
      </c>
      <c r="I12" s="435">
        <v>102221.30379</v>
      </c>
      <c r="J12" s="435">
        <v>110910.99999</v>
      </c>
      <c r="K12" s="629">
        <v>0.3263406844895762</v>
      </c>
      <c r="L12" s="629">
        <v>1.1520773265603617</v>
      </c>
      <c r="N12" s="751"/>
      <c r="O12" s="752"/>
      <c r="Q12" s="648"/>
      <c r="R12" s="648"/>
      <c r="S12" s="648"/>
      <c r="T12" s="648"/>
      <c r="U12" s="749"/>
    </row>
    <row r="13" spans="1:15" ht="12.75">
      <c r="A13" s="74" t="s">
        <v>511</v>
      </c>
      <c r="B13" s="767">
        <v>65443.3065281935</v>
      </c>
      <c r="C13" s="767">
        <v>79265.42491555777</v>
      </c>
      <c r="D13" s="767">
        <v>88305.51742334089</v>
      </c>
      <c r="E13" s="767">
        <v>92067.57191</v>
      </c>
      <c r="F13" s="767">
        <v>105151.57693000001</v>
      </c>
      <c r="G13" s="767">
        <v>117261.93007999999</v>
      </c>
      <c r="H13" s="767">
        <v>120483.022</v>
      </c>
      <c r="I13" s="767">
        <v>126178.40898000001</v>
      </c>
      <c r="J13" s="767">
        <v>136157.92921</v>
      </c>
      <c r="K13" s="768">
        <v>0.29487291760389955</v>
      </c>
      <c r="L13" s="768">
        <v>1.0805478273219902</v>
      </c>
      <c r="N13" s="753"/>
      <c r="O13" s="752"/>
    </row>
    <row r="14" spans="1:21" ht="12.75">
      <c r="A14" s="772" t="s">
        <v>512</v>
      </c>
      <c r="B14" s="435">
        <v>52865.4100465183</v>
      </c>
      <c r="C14" s="435">
        <v>64414.041956655</v>
      </c>
      <c r="D14" s="435">
        <v>81357.7354945729</v>
      </c>
      <c r="E14" s="435">
        <v>94514.10514</v>
      </c>
      <c r="F14" s="435">
        <v>114683.49121</v>
      </c>
      <c r="G14" s="435">
        <v>132989.50772</v>
      </c>
      <c r="H14" s="435">
        <v>142450.525</v>
      </c>
      <c r="I14" s="435">
        <v>151691.27547</v>
      </c>
      <c r="J14" s="56">
        <v>160067.05597</v>
      </c>
      <c r="K14" s="629">
        <v>0.39572883839834394</v>
      </c>
      <c r="L14" s="629">
        <v>2.027822083081373</v>
      </c>
      <c r="N14" s="754"/>
      <c r="O14" s="752"/>
      <c r="P14" s="755"/>
      <c r="Q14" s="755"/>
      <c r="R14" s="755"/>
      <c r="S14" s="755"/>
      <c r="T14" s="755"/>
      <c r="U14" s="756"/>
    </row>
    <row r="15" spans="1:20" ht="12.75">
      <c r="A15" s="74" t="s">
        <v>513</v>
      </c>
      <c r="B15" s="767">
        <v>118308.7165747118</v>
      </c>
      <c r="C15" s="767">
        <v>143679.46687221277</v>
      </c>
      <c r="D15" s="767">
        <v>169663.25291791378</v>
      </c>
      <c r="E15" s="767">
        <v>186581.67705</v>
      </c>
      <c r="F15" s="767">
        <v>219835.06814</v>
      </c>
      <c r="G15" s="767">
        <v>250251.43779999999</v>
      </c>
      <c r="H15" s="767">
        <v>262933.547</v>
      </c>
      <c r="I15" s="767">
        <v>277869.68445</v>
      </c>
      <c r="J15" s="767">
        <v>296224.98517999996</v>
      </c>
      <c r="K15" s="768">
        <v>0.3474874035627098</v>
      </c>
      <c r="L15" s="768">
        <v>1.5038306031570738</v>
      </c>
      <c r="N15" s="753"/>
      <c r="O15" s="752"/>
      <c r="P15" s="757"/>
      <c r="Q15" s="757"/>
      <c r="R15" s="757"/>
      <c r="S15" s="757"/>
      <c r="T15" s="757"/>
    </row>
    <row r="16" spans="1:15" ht="13.5" thickBot="1">
      <c r="A16" s="3" t="s">
        <v>514</v>
      </c>
      <c r="B16" s="476">
        <v>350072.988460568</v>
      </c>
      <c r="C16" s="476">
        <v>401530.653714856</v>
      </c>
      <c r="D16" s="476">
        <v>461170.65245273</v>
      </c>
      <c r="E16" s="476">
        <v>511301.221256596</v>
      </c>
      <c r="F16" s="476">
        <v>599603.20466</v>
      </c>
      <c r="G16" s="476">
        <v>651407.29127</v>
      </c>
      <c r="H16" s="476">
        <v>694244.95251</v>
      </c>
      <c r="I16" s="476">
        <v>765984.21961</v>
      </c>
      <c r="J16" s="476">
        <v>834155.89936</v>
      </c>
      <c r="K16" s="758">
        <v>0.39117985507265773</v>
      </c>
      <c r="L16" s="758">
        <v>1.382805662979504</v>
      </c>
      <c r="N16" s="753"/>
      <c r="O16" s="752"/>
    </row>
    <row r="17" spans="1:21" s="5" customFormat="1" ht="12.75">
      <c r="A17" s="14"/>
      <c r="B17" s="48"/>
      <c r="C17" s="48"/>
      <c r="D17" s="48"/>
      <c r="E17" s="48"/>
      <c r="F17" s="48"/>
      <c r="G17" s="48"/>
      <c r="H17" s="48"/>
      <c r="I17" s="48"/>
      <c r="J17" s="48"/>
      <c r="K17" s="759"/>
      <c r="L17" s="759"/>
      <c r="N17" s="760"/>
      <c r="O17" s="761"/>
      <c r="P17" s="636"/>
      <c r="Q17" s="636"/>
      <c r="R17" s="636"/>
      <c r="S17" s="636"/>
      <c r="T17" s="636"/>
      <c r="U17" s="762"/>
    </row>
    <row r="18" spans="1:21" ht="12.75">
      <c r="A18" s="763" t="s">
        <v>515</v>
      </c>
      <c r="B18" s="338"/>
      <c r="C18" s="338"/>
      <c r="D18" s="338"/>
      <c r="E18" s="338"/>
      <c r="F18" s="338"/>
      <c r="G18" s="338"/>
      <c r="H18" s="338"/>
      <c r="I18" s="338"/>
      <c r="J18" s="338"/>
      <c r="K18" s="472"/>
      <c r="L18" s="472"/>
      <c r="M18" s="753"/>
      <c r="N18" s="262"/>
      <c r="O18" s="19"/>
      <c r="S18" s="20"/>
      <c r="T18"/>
      <c r="U18"/>
    </row>
    <row r="19" spans="1:21" ht="12.75">
      <c r="A19" s="15" t="s">
        <v>516</v>
      </c>
      <c r="B19" s="17">
        <v>0.14721706223733216</v>
      </c>
      <c r="C19" s="17">
        <v>0.1575816879888378</v>
      </c>
      <c r="D19" s="17">
        <v>0.15113190338005839</v>
      </c>
      <c r="E19" s="17">
        <v>0.14428958526226338</v>
      </c>
      <c r="F19" s="17">
        <v>0.13946190209270118</v>
      </c>
      <c r="G19" s="17">
        <v>0.1474071197035467</v>
      </c>
      <c r="H19" s="17">
        <v>0.1410352940212261</v>
      </c>
      <c r="I19" s="17">
        <v>0.1334509264982585</v>
      </c>
      <c r="J19" s="17">
        <v>0.13296195600258373</v>
      </c>
      <c r="K19" s="764"/>
      <c r="L19" s="764"/>
      <c r="M19" s="753"/>
      <c r="N19" s="262"/>
      <c r="O19" s="19"/>
      <c r="S19" s="20"/>
      <c r="T19"/>
      <c r="U19"/>
    </row>
    <row r="20" spans="1:21" ht="12.75">
      <c r="A20" s="32" t="s">
        <v>517</v>
      </c>
      <c r="B20" s="34">
        <v>0.03972482898363242</v>
      </c>
      <c r="C20" s="34">
        <v>0.039826465491388206</v>
      </c>
      <c r="D20" s="34">
        <v>0.040349312854515894</v>
      </c>
      <c r="E20" s="34">
        <v>0.035775644552229854</v>
      </c>
      <c r="F20" s="34">
        <v>0.03590670186535358</v>
      </c>
      <c r="G20" s="34">
        <v>0.03260610957944643</v>
      </c>
      <c r="H20" s="34">
        <v>0.032510111767323074</v>
      </c>
      <c r="I20" s="34">
        <v>0.03127623856559047</v>
      </c>
      <c r="J20" s="34">
        <v>0.03026643968995546</v>
      </c>
      <c r="K20" s="764"/>
      <c r="L20" s="764"/>
      <c r="M20" s="753"/>
      <c r="N20" s="262"/>
      <c r="O20" s="19"/>
      <c r="S20" s="20"/>
      <c r="T20"/>
      <c r="U20"/>
    </row>
    <row r="21" spans="1:21" ht="12.75">
      <c r="A21" s="32" t="s">
        <v>518</v>
      </c>
      <c r="B21" s="34">
        <v>0.15101253678266305</v>
      </c>
      <c r="C21" s="34">
        <v>0.16042123150676846</v>
      </c>
      <c r="D21" s="34">
        <v>0.17641568270199517</v>
      </c>
      <c r="E21" s="34">
        <v>0.18485014549294063</v>
      </c>
      <c r="F21" s="34">
        <v>0.19126564087500217</v>
      </c>
      <c r="G21" s="34">
        <v>0.20415722928234392</v>
      </c>
      <c r="H21" s="34">
        <v>0.20518769993930655</v>
      </c>
      <c r="I21" s="34">
        <v>0.19803446544529785</v>
      </c>
      <c r="J21" s="34">
        <v>0.1918910554883209</v>
      </c>
      <c r="K21" s="764"/>
      <c r="L21" s="764"/>
      <c r="M21" s="753"/>
      <c r="N21" s="262"/>
      <c r="O21" s="19"/>
      <c r="S21" s="20"/>
      <c r="T21"/>
      <c r="U21"/>
    </row>
    <row r="22" spans="1:21" ht="13.5" thickBot="1">
      <c r="A22" s="69" t="s">
        <v>519</v>
      </c>
      <c r="B22" s="769">
        <v>0.3379544280036276</v>
      </c>
      <c r="C22" s="769">
        <v>0.35782938498699446</v>
      </c>
      <c r="D22" s="769">
        <v>0.3678968989365694</v>
      </c>
      <c r="E22" s="769">
        <v>0.36491537530743384</v>
      </c>
      <c r="F22" s="769">
        <v>0.3666342448330569</v>
      </c>
      <c r="G22" s="769">
        <v>0.38417045856533705</v>
      </c>
      <c r="H22" s="769">
        <v>0.37873310572785573</v>
      </c>
      <c r="I22" s="769">
        <v>0.36276163050914684</v>
      </c>
      <c r="J22" s="769">
        <v>0.3551194511808601</v>
      </c>
      <c r="K22" s="764"/>
      <c r="L22" s="764"/>
      <c r="M22" s="379"/>
      <c r="N22" s="262"/>
      <c r="O22" s="19"/>
      <c r="S22" s="20"/>
      <c r="T22"/>
      <c r="U22"/>
    </row>
    <row r="23" spans="1:21" ht="12.75">
      <c r="A23" s="765" t="s">
        <v>520</v>
      </c>
      <c r="B23" s="38"/>
      <c r="C23" s="38"/>
      <c r="D23" s="38"/>
      <c r="E23" s="38"/>
      <c r="F23" s="38"/>
      <c r="G23" s="337"/>
      <c r="H23" s="337"/>
      <c r="K23" s="766"/>
      <c r="L23" s="766"/>
      <c r="M23" s="337"/>
      <c r="N23" s="262"/>
      <c r="O23" s="19"/>
      <c r="S23" s="20"/>
      <c r="T23"/>
      <c r="U23"/>
    </row>
    <row r="25" ht="12.75">
      <c r="A25" s="1001" t="s">
        <v>501</v>
      </c>
    </row>
  </sheetData>
  <hyperlinks>
    <hyperlink ref="A25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76"/>
  <dimension ref="A2:D24"/>
  <sheetViews>
    <sheetView workbookViewId="0" topLeftCell="A1">
      <selection activeCell="A24" sqref="A24"/>
    </sheetView>
  </sheetViews>
  <sheetFormatPr defaultColWidth="12" defaultRowHeight="12.75"/>
  <cols>
    <col min="1" max="1" width="28.5" style="0" customWidth="1"/>
    <col min="2" max="2" width="16.33203125" style="0" customWidth="1"/>
    <col min="3" max="3" width="15" style="0" customWidth="1"/>
  </cols>
  <sheetData>
    <row r="2" spans="1:2" ht="12.75">
      <c r="A2" s="1" t="s">
        <v>530</v>
      </c>
      <c r="B2" s="338"/>
    </row>
    <row r="3" spans="1:4" ht="30.75" customHeight="1" thickBot="1">
      <c r="A3" s="448" t="s">
        <v>522</v>
      </c>
      <c r="B3" s="773">
        <v>2002</v>
      </c>
      <c r="C3" s="773">
        <v>2007</v>
      </c>
      <c r="D3" s="774" t="s">
        <v>523</v>
      </c>
    </row>
    <row r="4" spans="1:4" ht="15.75">
      <c r="A4" s="777" t="s">
        <v>531</v>
      </c>
      <c r="B4" s="778">
        <v>82920989.92999999</v>
      </c>
      <c r="C4" s="778">
        <v>110910999.99</v>
      </c>
      <c r="D4" s="779">
        <v>0.3375503606943011</v>
      </c>
    </row>
    <row r="5" spans="1:4" ht="12.75">
      <c r="A5" s="269" t="s">
        <v>218</v>
      </c>
      <c r="B5" s="56">
        <v>67697033.55</v>
      </c>
      <c r="C5" s="56">
        <v>90461761.03999999</v>
      </c>
      <c r="D5" s="776">
        <v>0.3362736341051977</v>
      </c>
    </row>
    <row r="6" spans="1:4" ht="12.75">
      <c r="A6" s="269" t="s">
        <v>219</v>
      </c>
      <c r="B6" s="56">
        <v>11018852.1</v>
      </c>
      <c r="C6" s="56">
        <v>15133042.08</v>
      </c>
      <c r="D6" s="776">
        <v>0.37337736659520093</v>
      </c>
    </row>
    <row r="7" spans="1:4" ht="12.75">
      <c r="A7" s="269" t="s">
        <v>220</v>
      </c>
      <c r="B7" s="56">
        <v>814115.59</v>
      </c>
      <c r="C7" s="56">
        <v>945077</v>
      </c>
      <c r="D7" s="776">
        <v>0.16086341007178095</v>
      </c>
    </row>
    <row r="8" spans="1:4" ht="12.75">
      <c r="A8" s="269" t="s">
        <v>524</v>
      </c>
      <c r="B8" s="56">
        <v>2920441.84</v>
      </c>
      <c r="C8" s="56">
        <v>3474013.89</v>
      </c>
      <c r="D8" s="776">
        <v>0.18955078728772068</v>
      </c>
    </row>
    <row r="9" spans="1:4" ht="12.75">
      <c r="A9" s="269" t="s">
        <v>222</v>
      </c>
      <c r="B9" s="56">
        <v>470546.85</v>
      </c>
      <c r="C9" s="56">
        <v>897105.98</v>
      </c>
      <c r="D9" s="776">
        <v>0.9065178738312667</v>
      </c>
    </row>
    <row r="10" spans="1:4" ht="15.75">
      <c r="A10" s="777" t="s">
        <v>532</v>
      </c>
      <c r="B10" s="268">
        <v>16312430.05</v>
      </c>
      <c r="C10" s="268">
        <v>25246929.220000003</v>
      </c>
      <c r="D10" s="319">
        <v>0.5477111100317025</v>
      </c>
    </row>
    <row r="11" spans="1:4" ht="12.75">
      <c r="A11" s="269" t="s">
        <v>218</v>
      </c>
      <c r="B11" s="56">
        <v>10132971.25</v>
      </c>
      <c r="C11" s="56">
        <v>15198449.45</v>
      </c>
      <c r="D11" s="776">
        <v>0.4999005795067266</v>
      </c>
    </row>
    <row r="12" spans="1:4" ht="12.75">
      <c r="A12" s="269" t="s">
        <v>219</v>
      </c>
      <c r="B12" s="56">
        <v>4342656.69</v>
      </c>
      <c r="C12" s="56">
        <v>7444267.58</v>
      </c>
      <c r="D12" s="776">
        <v>0.7142196842642887</v>
      </c>
    </row>
    <row r="13" spans="1:4" ht="12.75">
      <c r="A13" s="269" t="s">
        <v>220</v>
      </c>
      <c r="B13" s="56">
        <v>1417794.81</v>
      </c>
      <c r="C13" s="56">
        <v>1942400.59</v>
      </c>
      <c r="D13" s="776">
        <v>0.3700153056703601</v>
      </c>
    </row>
    <row r="14" spans="1:4" ht="12.75">
      <c r="A14" s="269" t="s">
        <v>524</v>
      </c>
      <c r="B14" s="56">
        <v>419007.3</v>
      </c>
      <c r="C14" s="56">
        <v>661811.6</v>
      </c>
      <c r="D14" s="776">
        <v>0.5794751069969424</v>
      </c>
    </row>
    <row r="15" spans="1:4" ht="12.75">
      <c r="A15" s="269" t="s">
        <v>222</v>
      </c>
      <c r="B15" s="56">
        <v>0</v>
      </c>
      <c r="C15" s="56">
        <v>0</v>
      </c>
      <c r="D15" s="776"/>
    </row>
    <row r="16" spans="1:4" ht="12.75">
      <c r="A16" s="267" t="s">
        <v>525</v>
      </c>
      <c r="B16" s="268">
        <v>99233419.97999999</v>
      </c>
      <c r="C16" s="268">
        <v>136157929.21</v>
      </c>
      <c r="D16" s="319">
        <v>0.3720975175242571</v>
      </c>
    </row>
    <row r="17" spans="1:4" ht="13.5" thickBot="1">
      <c r="A17" s="3" t="s">
        <v>526</v>
      </c>
      <c r="B17" s="89">
        <v>586518670.3</v>
      </c>
      <c r="C17" s="89">
        <v>834155899.36</v>
      </c>
      <c r="D17" s="312">
        <v>0.422215423992105</v>
      </c>
    </row>
    <row r="18" spans="1:4" ht="6.75" customHeight="1">
      <c r="A18" s="6"/>
      <c r="B18" s="338"/>
      <c r="D18" s="775"/>
    </row>
    <row r="19" spans="1:4" ht="13.5" thickBot="1">
      <c r="A19" s="781" t="s">
        <v>527</v>
      </c>
      <c r="B19" s="336">
        <v>0.16919055608109257</v>
      </c>
      <c r="C19" s="336">
        <v>0.16322839569253922</v>
      </c>
      <c r="D19" s="49"/>
    </row>
    <row r="20" spans="1:4" ht="12.75">
      <c r="A20" s="748" t="s">
        <v>533</v>
      </c>
      <c r="B20" s="338"/>
      <c r="D20" s="49"/>
    </row>
    <row r="21" spans="1:4" ht="18.75">
      <c r="A21" s="780" t="s">
        <v>528</v>
      </c>
      <c r="B21" s="338"/>
      <c r="D21" s="49"/>
    </row>
    <row r="22" spans="1:2" ht="18.75">
      <c r="A22" s="780" t="s">
        <v>529</v>
      </c>
      <c r="B22" s="338"/>
    </row>
    <row r="24" ht="12.75">
      <c r="A24" s="1001" t="s">
        <v>501</v>
      </c>
    </row>
  </sheetData>
  <hyperlinks>
    <hyperlink ref="A2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77"/>
  <dimension ref="A2:N23"/>
  <sheetViews>
    <sheetView workbookViewId="0" topLeftCell="A1">
      <selection activeCell="A23" sqref="A23"/>
    </sheetView>
  </sheetViews>
  <sheetFormatPr defaultColWidth="12" defaultRowHeight="12.75"/>
  <cols>
    <col min="1" max="1" width="37.33203125" style="0" customWidth="1"/>
  </cols>
  <sheetData>
    <row r="2" spans="1:13" s="6" customFormat="1" ht="12.75">
      <c r="A2" s="554" t="s">
        <v>548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6" customFormat="1" ht="12.75">
      <c r="A3" s="148" t="s">
        <v>549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4" s="115" customFormat="1" ht="36" customHeight="1" thickBot="1">
      <c r="A4" s="434"/>
      <c r="B4" s="434">
        <v>1997</v>
      </c>
      <c r="C4" s="434">
        <v>1998</v>
      </c>
      <c r="D4" s="434">
        <v>1999</v>
      </c>
      <c r="E4" s="434">
        <v>2000</v>
      </c>
      <c r="F4" s="434">
        <v>2001</v>
      </c>
      <c r="G4" s="434">
        <v>2002</v>
      </c>
      <c r="H4" s="434">
        <v>2003</v>
      </c>
      <c r="I4" s="434">
        <v>2004</v>
      </c>
      <c r="J4" s="434">
        <v>2005</v>
      </c>
      <c r="K4" s="434">
        <v>2006</v>
      </c>
      <c r="L4" s="434">
        <v>2007</v>
      </c>
      <c r="M4" s="384" t="s">
        <v>534</v>
      </c>
      <c r="N4" s="384" t="s">
        <v>535</v>
      </c>
    </row>
    <row r="5" spans="1:14" s="6" customFormat="1" ht="15.75">
      <c r="A5" s="474" t="s">
        <v>550</v>
      </c>
      <c r="B5" s="631">
        <v>64550.82244900412</v>
      </c>
      <c r="C5" s="631">
        <v>72557.99845539889</v>
      </c>
      <c r="D5" s="631">
        <v>81461.80152176265</v>
      </c>
      <c r="E5" s="631">
        <v>87318.29368456481</v>
      </c>
      <c r="F5" s="631">
        <v>89740.5130239323</v>
      </c>
      <c r="G5" s="631">
        <v>110510.50744999999</v>
      </c>
      <c r="H5" s="631">
        <v>108869.1042</v>
      </c>
      <c r="I5" s="631">
        <v>127133.61486</v>
      </c>
      <c r="J5" s="631">
        <v>135916.40073999998</v>
      </c>
      <c r="K5" s="631">
        <v>144706.46406</v>
      </c>
      <c r="L5" s="631">
        <v>152445.33128</v>
      </c>
      <c r="M5" s="632">
        <v>1.3616326716895597</v>
      </c>
      <c r="N5" s="632">
        <v>0.7506859217109839</v>
      </c>
    </row>
    <row r="6" spans="1:14" s="6" customFormat="1" ht="12.75">
      <c r="A6" s="474" t="s">
        <v>536</v>
      </c>
      <c r="B6" s="631">
        <v>11667.747604966764</v>
      </c>
      <c r="C6" s="631">
        <v>13562.024635486157</v>
      </c>
      <c r="D6" s="631">
        <v>15184.407954996213</v>
      </c>
      <c r="E6" s="631">
        <v>17493.284218624165</v>
      </c>
      <c r="F6" s="631">
        <v>11000.42070847307</v>
      </c>
      <c r="G6" s="631">
        <v>29707.48163</v>
      </c>
      <c r="H6" s="631">
        <v>25933.39579</v>
      </c>
      <c r="I6" s="631">
        <v>23687.185960000003</v>
      </c>
      <c r="J6" s="631">
        <v>38664.7993</v>
      </c>
      <c r="K6" s="631">
        <v>39433.810589999994</v>
      </c>
      <c r="L6" s="631">
        <v>42256.0977</v>
      </c>
      <c r="M6" s="632">
        <v>2.6216156820200918</v>
      </c>
      <c r="N6" s="632">
        <v>0.20808152918485287</v>
      </c>
    </row>
    <row r="7" spans="1:14" s="6" customFormat="1" ht="12.75">
      <c r="A7" s="770" t="s">
        <v>537</v>
      </c>
      <c r="B7" s="785">
        <v>5705.448096594665</v>
      </c>
      <c r="C7" s="785">
        <v>6796.235458512135</v>
      </c>
      <c r="D7" s="785">
        <v>8000.668493743465</v>
      </c>
      <c r="E7" s="785">
        <v>10075.31339776183</v>
      </c>
      <c r="F7" s="785">
        <v>5903.122858894378</v>
      </c>
      <c r="G7" s="785">
        <v>17704.88284</v>
      </c>
      <c r="H7" s="785">
        <v>13816.422990000001</v>
      </c>
      <c r="I7" s="785">
        <v>13231.92211</v>
      </c>
      <c r="J7" s="785">
        <v>21022.570170000003</v>
      </c>
      <c r="K7" s="785">
        <v>21499.970739999997</v>
      </c>
      <c r="L7" s="785">
        <v>24516.62593</v>
      </c>
      <c r="M7" s="632">
        <v>3.2970552908250816</v>
      </c>
      <c r="N7" s="632">
        <v>0.12072712085686549</v>
      </c>
    </row>
    <row r="8" spans="1:14" s="6" customFormat="1" ht="12.75">
      <c r="A8" s="770" t="s">
        <v>538</v>
      </c>
      <c r="B8" s="785">
        <v>4134.250123207482</v>
      </c>
      <c r="C8" s="785">
        <v>4581.069008209825</v>
      </c>
      <c r="D8" s="785">
        <v>4805.799983171662</v>
      </c>
      <c r="E8" s="785">
        <v>4571.85213900208</v>
      </c>
      <c r="F8" s="785">
        <v>3301.7862079742285</v>
      </c>
      <c r="G8" s="785">
        <v>7463.57345</v>
      </c>
      <c r="H8" s="785">
        <v>7538.87846</v>
      </c>
      <c r="I8" s="785">
        <v>6981.92826</v>
      </c>
      <c r="J8" s="785">
        <v>9664.31159</v>
      </c>
      <c r="K8" s="785">
        <v>10999.64641</v>
      </c>
      <c r="L8" s="785">
        <v>10287.127349999999</v>
      </c>
      <c r="M8" s="632">
        <v>1.4882692249928313</v>
      </c>
      <c r="N8" s="632">
        <v>0.05065685916159085</v>
      </c>
    </row>
    <row r="9" spans="1:14" s="6" customFormat="1" ht="12.75">
      <c r="A9" s="770" t="s">
        <v>539</v>
      </c>
      <c r="B9" s="785">
        <v>185.1239647566502</v>
      </c>
      <c r="C9" s="785">
        <v>204.88946185376176</v>
      </c>
      <c r="D9" s="785">
        <v>220.97277415167142</v>
      </c>
      <c r="E9" s="785">
        <v>175.15843881095765</v>
      </c>
      <c r="F9" s="785">
        <v>219.78411645210534</v>
      </c>
      <c r="G9" s="785">
        <v>245.45651</v>
      </c>
      <c r="H9" s="785">
        <v>217.47873</v>
      </c>
      <c r="I9" s="785">
        <v>250.17076</v>
      </c>
      <c r="J9" s="785">
        <v>404.96979</v>
      </c>
      <c r="K9" s="785">
        <v>412.29495000000003</v>
      </c>
      <c r="L9" s="785">
        <v>435.58486</v>
      </c>
      <c r="M9" s="632">
        <v>1.3529361018849535</v>
      </c>
      <c r="N9" s="786">
        <v>0.0021449487456710907</v>
      </c>
    </row>
    <row r="10" spans="1:14" s="6" customFormat="1" ht="12.75">
      <c r="A10" s="770" t="s">
        <v>540</v>
      </c>
      <c r="B10" s="785">
        <v>1195.218540021396</v>
      </c>
      <c r="C10" s="785">
        <v>1429.0031132427007</v>
      </c>
      <c r="D10" s="785">
        <v>1579.9950837209863</v>
      </c>
      <c r="E10" s="785">
        <v>2142.724736456192</v>
      </c>
      <c r="F10" s="785">
        <v>1230.8607695358985</v>
      </c>
      <c r="G10" s="785">
        <v>3475.47904</v>
      </c>
      <c r="H10" s="785">
        <v>3645.38496</v>
      </c>
      <c r="I10" s="785">
        <v>2482.62712</v>
      </c>
      <c r="J10" s="785">
        <v>6569.8492400000005</v>
      </c>
      <c r="K10" s="785">
        <v>5591.8984900000005</v>
      </c>
      <c r="L10" s="785">
        <v>6029.37575</v>
      </c>
      <c r="M10" s="632">
        <v>4.04458017350707</v>
      </c>
      <c r="N10" s="632">
        <v>0.029690430361014365</v>
      </c>
    </row>
    <row r="11" spans="1:14" s="6" customFormat="1" ht="12.75">
      <c r="A11" s="770" t="s">
        <v>541</v>
      </c>
      <c r="B11" s="785">
        <v>447.706880386571</v>
      </c>
      <c r="C11" s="785">
        <v>550.8275936677366</v>
      </c>
      <c r="D11" s="785">
        <v>576.9716202084311</v>
      </c>
      <c r="E11" s="785">
        <v>528.2355065931029</v>
      </c>
      <c r="F11" s="785">
        <v>344.86675561645814</v>
      </c>
      <c r="G11" s="785">
        <v>818.08979</v>
      </c>
      <c r="H11" s="785">
        <v>715.23065</v>
      </c>
      <c r="I11" s="785">
        <v>740.53771</v>
      </c>
      <c r="J11" s="785">
        <v>1003.09851</v>
      </c>
      <c r="K11" s="785">
        <v>930</v>
      </c>
      <c r="L11" s="785">
        <v>987.38381</v>
      </c>
      <c r="M11" s="632">
        <v>1.2054246947186669</v>
      </c>
      <c r="N11" s="786">
        <v>0.0048621700597110806</v>
      </c>
    </row>
    <row r="12" spans="1:14" s="6" customFormat="1" ht="12.75">
      <c r="A12" s="474" t="s">
        <v>542</v>
      </c>
      <c r="B12" s="631">
        <v>22.60678783070691</v>
      </c>
      <c r="C12" s="631">
        <v>24.459335521017394</v>
      </c>
      <c r="D12" s="631">
        <v>31.359333116968976</v>
      </c>
      <c r="E12" s="631">
        <v>27.91918791244456</v>
      </c>
      <c r="F12" s="631">
        <v>28.81853040520236</v>
      </c>
      <c r="G12" s="631">
        <v>28.519</v>
      </c>
      <c r="H12" s="631">
        <v>31.222369999999998</v>
      </c>
      <c r="I12" s="631">
        <v>36.1171</v>
      </c>
      <c r="J12" s="631">
        <v>33.380309999999994</v>
      </c>
      <c r="K12" s="631">
        <v>50.39705</v>
      </c>
      <c r="L12" s="631">
        <v>65.4155</v>
      </c>
      <c r="M12" s="632">
        <v>1.8936220612087933</v>
      </c>
      <c r="N12" s="786">
        <v>0.0003221252792680793</v>
      </c>
    </row>
    <row r="13" spans="1:14" s="6" customFormat="1" ht="12.75">
      <c r="A13" s="474" t="s">
        <v>543</v>
      </c>
      <c r="B13" s="631">
        <v>302.19975839313406</v>
      </c>
      <c r="C13" s="631">
        <v>304.54336903345234</v>
      </c>
      <c r="D13" s="631">
        <v>374.19242003533947</v>
      </c>
      <c r="E13" s="631">
        <v>377.5992391186759</v>
      </c>
      <c r="F13" s="631">
        <v>266.8433642253555</v>
      </c>
      <c r="G13" s="631">
        <v>669.76762</v>
      </c>
      <c r="H13" s="631">
        <v>497.33718</v>
      </c>
      <c r="I13" s="631">
        <v>780.83808</v>
      </c>
      <c r="J13" s="631">
        <v>842.44701</v>
      </c>
      <c r="K13" s="631">
        <v>923.4359000000001</v>
      </c>
      <c r="L13" s="631">
        <v>802.6034800000001</v>
      </c>
      <c r="M13" s="632">
        <v>1.6558706872157285</v>
      </c>
      <c r="N13" s="786">
        <v>0.003952257035970562</v>
      </c>
    </row>
    <row r="14" spans="1:14" s="6" customFormat="1" ht="12.75">
      <c r="A14" s="474" t="s">
        <v>544</v>
      </c>
      <c r="B14" s="787" t="s">
        <v>966</v>
      </c>
      <c r="C14" s="787" t="s">
        <v>966</v>
      </c>
      <c r="D14" s="787" t="s">
        <v>966</v>
      </c>
      <c r="E14" s="787" t="s">
        <v>966</v>
      </c>
      <c r="F14" s="787" t="s">
        <v>966</v>
      </c>
      <c r="G14" s="787" t="s">
        <v>966</v>
      </c>
      <c r="H14" s="787" t="s">
        <v>966</v>
      </c>
      <c r="I14" s="631">
        <v>224.19271</v>
      </c>
      <c r="J14" s="631">
        <v>605.68168</v>
      </c>
      <c r="K14" s="631">
        <v>627.99676</v>
      </c>
      <c r="L14" s="631">
        <v>704.7273399999999</v>
      </c>
      <c r="M14" s="787" t="s">
        <v>966</v>
      </c>
      <c r="N14" s="786">
        <v>0.0034702859598313954</v>
      </c>
    </row>
    <row r="15" spans="1:14" s="6" customFormat="1" ht="12.75">
      <c r="A15" s="474" t="s">
        <v>545</v>
      </c>
      <c r="B15" s="631">
        <v>148.13475893404495</v>
      </c>
      <c r="C15" s="631">
        <v>200.0889918622961</v>
      </c>
      <c r="D15" s="631">
        <v>239.54781051290374</v>
      </c>
      <c r="E15" s="631">
        <v>321.60271897876027</v>
      </c>
      <c r="F15" s="631">
        <v>162.27326818362124</v>
      </c>
      <c r="G15" s="631">
        <v>852.3219300000001</v>
      </c>
      <c r="H15" s="631">
        <v>688.50313</v>
      </c>
      <c r="I15" s="631">
        <v>354.92096000000004</v>
      </c>
      <c r="J15" s="631">
        <v>520.2822100000001</v>
      </c>
      <c r="K15" s="631">
        <v>426.8476</v>
      </c>
      <c r="L15" s="631">
        <v>483.51727</v>
      </c>
      <c r="M15" s="632">
        <v>2.2640365669699416</v>
      </c>
      <c r="N15" s="786">
        <v>0.0023809821163132483</v>
      </c>
    </row>
    <row r="16" spans="1:14" s="6" customFormat="1" ht="15.75">
      <c r="A16" s="474" t="s">
        <v>551</v>
      </c>
      <c r="B16" s="631">
        <v>538.0962520885171</v>
      </c>
      <c r="C16" s="631">
        <v>673.9522015073384</v>
      </c>
      <c r="D16" s="631">
        <v>735.8849422427368</v>
      </c>
      <c r="E16" s="631">
        <v>1859.4543952015194</v>
      </c>
      <c r="F16" s="631">
        <v>1246.180568076641</v>
      </c>
      <c r="G16" s="631">
        <v>1326.52823</v>
      </c>
      <c r="H16" s="631">
        <v>1462.17926</v>
      </c>
      <c r="I16" s="631">
        <v>2002.31456</v>
      </c>
      <c r="J16" s="631">
        <v>2047.08492</v>
      </c>
      <c r="K16" s="631">
        <v>2658.86947</v>
      </c>
      <c r="L16" s="631">
        <v>6316.87049</v>
      </c>
      <c r="M16" s="632">
        <v>10.739294718151786</v>
      </c>
      <c r="N16" s="632">
        <v>0.03110613953407891</v>
      </c>
    </row>
    <row r="17" spans="1:14" s="6" customFormat="1" ht="12.75">
      <c r="A17" s="474" t="s">
        <v>546</v>
      </c>
      <c r="B17" s="631">
        <v>17.482516557883475</v>
      </c>
      <c r="C17" s="631">
        <v>15.183789501520561</v>
      </c>
      <c r="D17" s="631">
        <v>4.924146262305723</v>
      </c>
      <c r="E17" s="631">
        <v>13.027886961643407</v>
      </c>
      <c r="F17" s="788">
        <v>0.1322226629644321</v>
      </c>
      <c r="G17" s="788">
        <v>0.24011000000000002</v>
      </c>
      <c r="H17" s="788">
        <v>0.29662</v>
      </c>
      <c r="I17" s="788">
        <v>0.22183</v>
      </c>
      <c r="J17" s="788">
        <v>0.24423</v>
      </c>
      <c r="K17" s="788">
        <v>0.15891999999999998</v>
      </c>
      <c r="L17" s="788">
        <v>0.15416999999999997</v>
      </c>
      <c r="M17" s="632">
        <v>-0.9911814755335965</v>
      </c>
      <c r="N17" s="786">
        <v>7.591787008394001E-07</v>
      </c>
    </row>
    <row r="18" spans="1:14" s="65" customFormat="1" ht="12.75" customHeight="1" thickBot="1">
      <c r="A18" s="782" t="s">
        <v>99</v>
      </c>
      <c r="B18" s="783">
        <v>77247.09012777517</v>
      </c>
      <c r="C18" s="783">
        <v>87338.25077831068</v>
      </c>
      <c r="D18" s="783">
        <v>98032.11812892911</v>
      </c>
      <c r="E18" s="783">
        <v>107411.18133136201</v>
      </c>
      <c r="F18" s="783">
        <v>102445.18168595916</v>
      </c>
      <c r="G18" s="783">
        <v>143095.36597</v>
      </c>
      <c r="H18" s="783">
        <v>137482.03855000003</v>
      </c>
      <c r="I18" s="783">
        <v>154219.40605999998</v>
      </c>
      <c r="J18" s="783">
        <v>178630.3204</v>
      </c>
      <c r="K18" s="783">
        <v>188827.98035</v>
      </c>
      <c r="L18" s="783">
        <v>203074.71723000004</v>
      </c>
      <c r="M18" s="784">
        <v>1.628897954526082</v>
      </c>
      <c r="N18" s="784">
        <v>1</v>
      </c>
    </row>
    <row r="19" spans="1:13" s="6" customFormat="1" ht="12.75">
      <c r="A19" s="148" t="s">
        <v>547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262"/>
      <c r="L19" s="262"/>
      <c r="M19" s="194"/>
    </row>
    <row r="20" spans="1:13" s="6" customFormat="1" ht="18.75">
      <c r="A20" s="169" t="s">
        <v>552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262"/>
      <c r="L20" s="262"/>
      <c r="M20" s="194"/>
    </row>
    <row r="21" spans="1:13" s="6" customFormat="1" ht="18.75">
      <c r="A21" s="169" t="s">
        <v>553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3" ht="12.75">
      <c r="A23" s="1001" t="s">
        <v>501</v>
      </c>
    </row>
  </sheetData>
  <hyperlinks>
    <hyperlink ref="A2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78"/>
  <dimension ref="A2:C14"/>
  <sheetViews>
    <sheetView workbookViewId="0" topLeftCell="A1">
      <selection activeCell="A14" sqref="A14"/>
    </sheetView>
  </sheetViews>
  <sheetFormatPr defaultColWidth="12" defaultRowHeight="12.75"/>
  <cols>
    <col min="1" max="1" width="55" style="0" customWidth="1"/>
    <col min="2" max="2" width="14.66015625" style="0" customWidth="1"/>
  </cols>
  <sheetData>
    <row r="2" spans="1:2" ht="12.75">
      <c r="A2" s="1" t="s">
        <v>563</v>
      </c>
      <c r="B2" s="729"/>
    </row>
    <row r="3" spans="1:3" ht="13.5" thickBot="1">
      <c r="A3" s="3" t="s">
        <v>554</v>
      </c>
      <c r="B3" s="263" t="s">
        <v>998</v>
      </c>
      <c r="C3" s="263" t="s">
        <v>535</v>
      </c>
    </row>
    <row r="4" spans="1:3" ht="12.75">
      <c r="A4" s="24" t="s">
        <v>555</v>
      </c>
      <c r="B4" s="789">
        <v>15956.34292</v>
      </c>
      <c r="C4" s="790">
        <v>0.35351568489861224</v>
      </c>
    </row>
    <row r="5" spans="1:3" ht="12.75">
      <c r="A5" s="24" t="s">
        <v>556</v>
      </c>
      <c r="B5" s="789">
        <v>13254.78886</v>
      </c>
      <c r="C5" s="790">
        <v>0.29366226243208593</v>
      </c>
    </row>
    <row r="6" spans="1:3" ht="12.75">
      <c r="A6" s="24" t="s">
        <v>557</v>
      </c>
      <c r="B6" s="789">
        <v>8809.21248</v>
      </c>
      <c r="C6" s="790">
        <v>0.19516970767663863</v>
      </c>
    </row>
    <row r="7" spans="1:3" ht="12.75">
      <c r="A7" s="24" t="s">
        <v>558</v>
      </c>
      <c r="B7" s="789">
        <v>1702.69048</v>
      </c>
      <c r="C7" s="790">
        <v>0.03772341784238533</v>
      </c>
    </row>
    <row r="8" spans="1:3" ht="12.75">
      <c r="A8" s="24" t="s">
        <v>559</v>
      </c>
      <c r="B8" s="789">
        <v>709.56163</v>
      </c>
      <c r="C8" s="790">
        <v>0.015720467206355684</v>
      </c>
    </row>
    <row r="9" spans="1:3" ht="12.75">
      <c r="A9" s="24" t="s">
        <v>560</v>
      </c>
      <c r="B9" s="789">
        <v>2395.70043</v>
      </c>
      <c r="C9" s="790">
        <v>0.053077179562354866</v>
      </c>
    </row>
    <row r="10" spans="1:3" ht="12.75">
      <c r="A10" s="24" t="s">
        <v>561</v>
      </c>
      <c r="B10" s="789">
        <v>2307.87</v>
      </c>
      <c r="C10" s="790">
        <v>0.05113128038156754</v>
      </c>
    </row>
    <row r="11" spans="1:3" ht="16.5" thickBot="1">
      <c r="A11" s="40" t="s">
        <v>99</v>
      </c>
      <c r="B11" s="89">
        <v>45136.16679999999</v>
      </c>
      <c r="C11" s="109">
        <v>1</v>
      </c>
    </row>
    <row r="12" spans="1:2" ht="12.75">
      <c r="A12" s="6" t="s">
        <v>562</v>
      </c>
      <c r="B12" s="729"/>
    </row>
    <row r="14" ht="12.75">
      <c r="A14" s="1001" t="s">
        <v>501</v>
      </c>
    </row>
  </sheetData>
  <hyperlinks>
    <hyperlink ref="A1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 codeName="Hoja79"/>
  <dimension ref="A2:P21"/>
  <sheetViews>
    <sheetView workbookViewId="0" topLeftCell="A1">
      <selection activeCell="A21" sqref="A21"/>
    </sheetView>
  </sheetViews>
  <sheetFormatPr defaultColWidth="12" defaultRowHeight="12.75"/>
  <cols>
    <col min="1" max="1" width="21.66015625" style="331" customWidth="1"/>
    <col min="2" max="2" width="12" style="791" customWidth="1"/>
    <col min="3" max="3" width="4.33203125" style="792" customWidth="1"/>
    <col min="4" max="4" width="11.66015625" style="19" customWidth="1"/>
    <col min="5" max="5" width="5" style="0" customWidth="1"/>
    <col min="6" max="6" width="11.16015625" style="19" customWidth="1"/>
    <col min="7" max="7" width="5" style="0" customWidth="1"/>
    <col min="8" max="8" width="11.66015625" style="0" customWidth="1"/>
    <col min="9" max="9" width="4.83203125" style="0" customWidth="1"/>
    <col min="10" max="10" width="11.16015625" style="0" customWidth="1"/>
    <col min="11" max="11" width="5" style="0" customWidth="1"/>
    <col min="12" max="12" width="11.16015625" style="0" customWidth="1"/>
    <col min="13" max="13" width="4.5" style="0" customWidth="1"/>
    <col min="14" max="14" width="9.83203125" style="0" customWidth="1"/>
  </cols>
  <sheetData>
    <row r="2" ht="15.75">
      <c r="A2" s="320" t="s">
        <v>1062</v>
      </c>
    </row>
    <row r="4" spans="1:16" ht="28.5" customHeight="1">
      <c r="A4" s="1039" t="s">
        <v>564</v>
      </c>
      <c r="B4" s="1038">
        <v>2002</v>
      </c>
      <c r="C4" s="1038"/>
      <c r="D4" s="1038">
        <v>2003</v>
      </c>
      <c r="E4" s="1038"/>
      <c r="F4" s="1038">
        <v>2004</v>
      </c>
      <c r="G4" s="1038"/>
      <c r="H4" s="1038">
        <v>2005</v>
      </c>
      <c r="I4" s="1038"/>
      <c r="J4" s="1038">
        <v>2006</v>
      </c>
      <c r="K4" s="1038"/>
      <c r="L4" s="1038">
        <v>2007</v>
      </c>
      <c r="M4" s="1038"/>
      <c r="N4" s="793" t="s">
        <v>565</v>
      </c>
      <c r="O4" s="324"/>
      <c r="P4" s="324"/>
    </row>
    <row r="5" spans="1:16" ht="35.25" customHeight="1" thickBot="1">
      <c r="A5" s="1040"/>
      <c r="B5" s="795" t="s">
        <v>566</v>
      </c>
      <c r="C5" s="796" t="s">
        <v>567</v>
      </c>
      <c r="D5" s="795" t="s">
        <v>566</v>
      </c>
      <c r="E5" s="796" t="s">
        <v>567</v>
      </c>
      <c r="F5" s="795" t="s">
        <v>566</v>
      </c>
      <c r="G5" s="796" t="s">
        <v>567</v>
      </c>
      <c r="H5" s="795" t="s">
        <v>566</v>
      </c>
      <c r="I5" s="796" t="s">
        <v>567</v>
      </c>
      <c r="J5" s="795" t="s">
        <v>566</v>
      </c>
      <c r="K5" s="796" t="s">
        <v>567</v>
      </c>
      <c r="L5" s="795" t="s">
        <v>566</v>
      </c>
      <c r="M5" s="796" t="s">
        <v>567</v>
      </c>
      <c r="N5" s="797" t="s">
        <v>877</v>
      </c>
      <c r="O5" s="324"/>
      <c r="P5" s="324"/>
    </row>
    <row r="6" spans="1:14" ht="12.75">
      <c r="A6" s="325" t="s">
        <v>89</v>
      </c>
      <c r="B6" s="56">
        <v>178083.22</v>
      </c>
      <c r="C6" s="56">
        <v>1.7561519880802667</v>
      </c>
      <c r="D6" s="56">
        <v>254031.74</v>
      </c>
      <c r="E6" s="56">
        <v>2.534743696321797</v>
      </c>
      <c r="F6" s="56">
        <v>401260</v>
      </c>
      <c r="G6" s="56">
        <v>3.9952291432082445</v>
      </c>
      <c r="H6" s="56">
        <v>251374</v>
      </c>
      <c r="I6" s="56">
        <v>2.367314211085509</v>
      </c>
      <c r="J6" s="56">
        <v>262828.82</v>
      </c>
      <c r="K6" s="56">
        <v>2.4107032188699926</v>
      </c>
      <c r="L6" s="56">
        <v>338149.8500000015</v>
      </c>
      <c r="M6" s="56">
        <v>2.9752907636854022</v>
      </c>
      <c r="N6" s="56">
        <v>89.88305018294339</v>
      </c>
    </row>
    <row r="7" spans="1:14" ht="12.75">
      <c r="A7" s="327" t="s">
        <v>90</v>
      </c>
      <c r="B7" s="56">
        <v>73144.52</v>
      </c>
      <c r="C7" s="56">
        <v>0.721308241254717</v>
      </c>
      <c r="D7" s="56">
        <v>102265.48</v>
      </c>
      <c r="E7" s="56">
        <v>1.0204109958122665</v>
      </c>
      <c r="F7" s="56">
        <v>71110</v>
      </c>
      <c r="G7" s="56">
        <v>0.7080215929161598</v>
      </c>
      <c r="H7" s="56">
        <v>60394.12</v>
      </c>
      <c r="I7" s="56">
        <v>0.5687615208494259</v>
      </c>
      <c r="J7" s="56">
        <v>58543.92</v>
      </c>
      <c r="K7" s="56">
        <v>0.5369731385974618</v>
      </c>
      <c r="L7" s="56">
        <v>0</v>
      </c>
      <c r="M7" s="56">
        <v>0</v>
      </c>
      <c r="N7" s="56">
        <v>-100</v>
      </c>
    </row>
    <row r="8" spans="1:14" ht="12.75">
      <c r="A8" s="325" t="s">
        <v>91</v>
      </c>
      <c r="B8" s="56">
        <v>191572</v>
      </c>
      <c r="C8" s="56">
        <v>1.889170403929763</v>
      </c>
      <c r="D8" s="56">
        <v>91691</v>
      </c>
      <c r="E8" s="56">
        <v>0.9148982101978355</v>
      </c>
      <c r="F8" s="56">
        <v>95674</v>
      </c>
      <c r="G8" s="56">
        <v>0.9525981982936391</v>
      </c>
      <c r="H8" s="56">
        <v>205778.94</v>
      </c>
      <c r="I8" s="56">
        <v>1.9379228122403762</v>
      </c>
      <c r="J8" s="56">
        <v>235460.11</v>
      </c>
      <c r="K8" s="56">
        <v>2.1596735285441016</v>
      </c>
      <c r="L8" s="56">
        <v>150699.84</v>
      </c>
      <c r="M8" s="56">
        <v>1.3259678868432618</v>
      </c>
      <c r="N8" s="56">
        <v>-21.335142922765332</v>
      </c>
    </row>
    <row r="9" spans="1:14" ht="25.5" customHeight="1">
      <c r="A9" s="328" t="s">
        <v>568</v>
      </c>
      <c r="B9" s="56">
        <v>1128599</v>
      </c>
      <c r="C9" s="56">
        <v>11.12957962909364</v>
      </c>
      <c r="D9" s="56">
        <v>1248524</v>
      </c>
      <c r="E9" s="56">
        <v>12.457846167988595</v>
      </c>
      <c r="F9" s="56">
        <v>1119287</v>
      </c>
      <c r="G9" s="56">
        <v>11.14441519716425</v>
      </c>
      <c r="H9" s="56">
        <v>1369086.73</v>
      </c>
      <c r="I9" s="56">
        <v>12.89337191649729</v>
      </c>
      <c r="J9" s="56">
        <v>1382929.15</v>
      </c>
      <c r="K9" s="56">
        <v>12.684422329994643</v>
      </c>
      <c r="L9" s="56">
        <v>1276038.51</v>
      </c>
      <c r="M9" s="56">
        <v>11.227524107758338</v>
      </c>
      <c r="N9" s="56">
        <v>13.063941222701775</v>
      </c>
    </row>
    <row r="10" spans="1:15" ht="12.75">
      <c r="A10" s="327" t="s">
        <v>92</v>
      </c>
      <c r="B10" s="56">
        <v>2760840</v>
      </c>
      <c r="C10" s="56">
        <v>27.225780479326033</v>
      </c>
      <c r="D10" s="56">
        <v>2715316</v>
      </c>
      <c r="E10" s="56">
        <v>27.093583323570968</v>
      </c>
      <c r="F10" s="56">
        <v>3269290</v>
      </c>
      <c r="G10" s="56">
        <v>32.55136989881694</v>
      </c>
      <c r="H10" s="56">
        <v>3137111.03</v>
      </c>
      <c r="I10" s="56">
        <v>29.54373770983514</v>
      </c>
      <c r="J10" s="56">
        <v>2873913.27</v>
      </c>
      <c r="K10" s="56">
        <v>26.35994017224666</v>
      </c>
      <c r="L10" s="56">
        <v>3006082.71</v>
      </c>
      <c r="M10" s="56">
        <v>26.44972375985778</v>
      </c>
      <c r="N10" s="56">
        <v>8.882901942886946</v>
      </c>
      <c r="O10" s="329"/>
    </row>
    <row r="11" spans="1:14" ht="12.75">
      <c r="A11" s="327" t="s">
        <v>93</v>
      </c>
      <c r="B11" s="56">
        <v>2559419</v>
      </c>
      <c r="C11" s="56">
        <v>25.239485029417192</v>
      </c>
      <c r="D11" s="56">
        <v>2432630</v>
      </c>
      <c r="E11" s="56">
        <v>24.2729257296088</v>
      </c>
      <c r="F11" s="56">
        <v>2228156</v>
      </c>
      <c r="G11" s="56">
        <v>22.18510139763323</v>
      </c>
      <c r="H11" s="56">
        <v>2297559.07</v>
      </c>
      <c r="I11" s="56">
        <v>21.637258575745328</v>
      </c>
      <c r="J11" s="56">
        <v>2435836.21</v>
      </c>
      <c r="K11" s="56">
        <v>22.341835237425954</v>
      </c>
      <c r="L11" s="56">
        <v>2792486.73</v>
      </c>
      <c r="M11" s="56">
        <v>24.570349433788053</v>
      </c>
      <c r="N11" s="56">
        <v>9.106274900670815</v>
      </c>
    </row>
    <row r="12" spans="1:14" ht="12.75">
      <c r="A12" s="327" t="s">
        <v>94</v>
      </c>
      <c r="B12" s="56">
        <v>59538</v>
      </c>
      <c r="C12" s="56">
        <v>0.5871287427660109</v>
      </c>
      <c r="D12" s="56">
        <v>79587</v>
      </c>
      <c r="E12" s="56">
        <v>0.7941237837412083</v>
      </c>
      <c r="F12" s="56">
        <v>127621</v>
      </c>
      <c r="G12" s="56">
        <v>1.2706851878716527</v>
      </c>
      <c r="H12" s="56">
        <v>132276.04</v>
      </c>
      <c r="I12" s="56">
        <v>1.2457093783689455</v>
      </c>
      <c r="J12" s="56">
        <v>95006.81</v>
      </c>
      <c r="K12" s="56">
        <v>0.8714159378776262</v>
      </c>
      <c r="L12" s="56">
        <v>92683.65</v>
      </c>
      <c r="M12" s="56">
        <v>0.815498832217874</v>
      </c>
      <c r="N12" s="56">
        <v>55.67141993348784</v>
      </c>
    </row>
    <row r="13" spans="1:14" ht="12.75">
      <c r="A13" s="325" t="s">
        <v>95</v>
      </c>
      <c r="B13" s="56">
        <v>1187239</v>
      </c>
      <c r="C13" s="56">
        <v>11.707852823957406</v>
      </c>
      <c r="D13" s="56">
        <v>1248778</v>
      </c>
      <c r="E13" s="56">
        <v>12.460380594981324</v>
      </c>
      <c r="F13" s="56">
        <v>1201546</v>
      </c>
      <c r="G13" s="56">
        <v>11.963444141218396</v>
      </c>
      <c r="H13" s="56">
        <v>1432208.93</v>
      </c>
      <c r="I13" s="56">
        <v>13.487825126037581</v>
      </c>
      <c r="J13" s="56">
        <v>1306470.17</v>
      </c>
      <c r="K13" s="56">
        <v>11.983129719855784</v>
      </c>
      <c r="L13" s="56">
        <v>1577468.75</v>
      </c>
      <c r="M13" s="56">
        <v>13.879728770772296</v>
      </c>
      <c r="N13" s="56">
        <v>32.86867682075808</v>
      </c>
    </row>
    <row r="14" spans="1:14" ht="12.75">
      <c r="A14" s="325" t="s">
        <v>96</v>
      </c>
      <c r="B14" s="56">
        <v>574129</v>
      </c>
      <c r="C14" s="56">
        <v>5.661722562993501</v>
      </c>
      <c r="D14" s="56">
        <v>631333</v>
      </c>
      <c r="E14" s="56">
        <v>6.299477939370604</v>
      </c>
      <c r="F14" s="56">
        <v>614929</v>
      </c>
      <c r="G14" s="56">
        <v>6.122669246383648</v>
      </c>
      <c r="H14" s="56">
        <v>733802.01</v>
      </c>
      <c r="I14" s="56">
        <v>6.910579162507304</v>
      </c>
      <c r="J14" s="56">
        <v>605966.63</v>
      </c>
      <c r="K14" s="56">
        <v>5.558011885716345</v>
      </c>
      <c r="L14" s="56">
        <v>745144.86</v>
      </c>
      <c r="M14" s="56">
        <v>6.556331814329187</v>
      </c>
      <c r="N14" s="56">
        <v>29.787009539667913</v>
      </c>
    </row>
    <row r="15" spans="1:14" ht="12.75">
      <c r="A15" s="327" t="s">
        <v>97</v>
      </c>
      <c r="B15" s="56">
        <v>1257777</v>
      </c>
      <c r="C15" s="56">
        <v>12.403457097819961</v>
      </c>
      <c r="D15" s="56">
        <v>1037399</v>
      </c>
      <c r="E15" s="56">
        <v>10.35122845602103</v>
      </c>
      <c r="F15" s="56">
        <v>796425</v>
      </c>
      <c r="G15" s="56">
        <v>7.929772143696422</v>
      </c>
      <c r="H15" s="56">
        <v>741897.12</v>
      </c>
      <c r="I15" s="56">
        <v>6.98681484695876</v>
      </c>
      <c r="J15" s="56">
        <v>1493304.58</v>
      </c>
      <c r="K15" s="56">
        <v>13.6968014305254</v>
      </c>
      <c r="L15" s="56">
        <v>1224936.05</v>
      </c>
      <c r="M15" s="56">
        <v>10.77788712805954</v>
      </c>
      <c r="N15" s="56">
        <v>-2.6110312082348424</v>
      </c>
    </row>
    <row r="16" spans="1:14" ht="12.75">
      <c r="A16" s="327" t="s">
        <v>98</v>
      </c>
      <c r="B16" s="56">
        <v>170195</v>
      </c>
      <c r="C16" s="56">
        <v>1.678363001361504</v>
      </c>
      <c r="D16" s="56">
        <v>180434</v>
      </c>
      <c r="E16" s="56">
        <v>1.8003811023855805</v>
      </c>
      <c r="F16" s="56">
        <v>118181</v>
      </c>
      <c r="G16" s="56">
        <v>1.176693852797422</v>
      </c>
      <c r="H16" s="56">
        <v>257043.29</v>
      </c>
      <c r="I16" s="56">
        <v>2.4207047398743455</v>
      </c>
      <c r="J16" s="56">
        <v>152319.21</v>
      </c>
      <c r="K16" s="56">
        <v>1.397093400346029</v>
      </c>
      <c r="L16" s="56">
        <v>161579.77</v>
      </c>
      <c r="M16" s="56">
        <v>1.4216975026882592</v>
      </c>
      <c r="N16" s="56">
        <v>-5.061975968741743</v>
      </c>
    </row>
    <row r="17" spans="1:14" s="6" customFormat="1" ht="13.5" thickBot="1">
      <c r="A17" s="330" t="s">
        <v>99</v>
      </c>
      <c r="B17" s="89">
        <v>10140535.74</v>
      </c>
      <c r="C17" s="476">
        <v>100</v>
      </c>
      <c r="D17" s="89">
        <v>10021989.219999999</v>
      </c>
      <c r="E17" s="476">
        <v>100</v>
      </c>
      <c r="F17" s="89">
        <v>10043479</v>
      </c>
      <c r="G17" s="476">
        <v>100</v>
      </c>
      <c r="H17" s="89">
        <v>10618531.28</v>
      </c>
      <c r="I17" s="476">
        <v>100</v>
      </c>
      <c r="J17" s="89">
        <v>10902578.88</v>
      </c>
      <c r="K17" s="476">
        <v>100</v>
      </c>
      <c r="L17" s="89">
        <v>11365270.720000003</v>
      </c>
      <c r="M17" s="476">
        <v>100</v>
      </c>
      <c r="N17" s="476">
        <v>12.07761612800156</v>
      </c>
    </row>
    <row r="18" spans="1:7" ht="15.75">
      <c r="A18" s="331" t="s">
        <v>569</v>
      </c>
      <c r="B18" s="794"/>
      <c r="G18" s="658"/>
    </row>
    <row r="19" spans="1:2" ht="16.5">
      <c r="A19" s="43" t="s">
        <v>570</v>
      </c>
      <c r="B19" s="19"/>
    </row>
    <row r="20" spans="1:2" ht="16.5">
      <c r="A20" s="43"/>
      <c r="B20" s="19"/>
    </row>
    <row r="21" ht="15.75">
      <c r="A21" s="1001" t="s">
        <v>501</v>
      </c>
    </row>
  </sheetData>
  <mergeCells count="7">
    <mergeCell ref="H4:I4"/>
    <mergeCell ref="J4:K4"/>
    <mergeCell ref="L4:M4"/>
    <mergeCell ref="A4:A5"/>
    <mergeCell ref="B4:C4"/>
    <mergeCell ref="D4:E4"/>
    <mergeCell ref="F4:G4"/>
  </mergeCells>
  <hyperlinks>
    <hyperlink ref="A21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A29"/>
  <sheetViews>
    <sheetView workbookViewId="0" topLeftCell="A1">
      <selection activeCell="A29" sqref="A29"/>
    </sheetView>
  </sheetViews>
  <sheetFormatPr defaultColWidth="12" defaultRowHeight="12.75"/>
  <cols>
    <col min="1" max="1" width="25.33203125" style="6" customWidth="1"/>
    <col min="2" max="2" width="29.83203125" style="6" customWidth="1"/>
    <col min="3" max="3" width="11.33203125" style="6" customWidth="1"/>
    <col min="4" max="4" width="10" style="6" customWidth="1"/>
    <col min="5" max="5" width="9.83203125" style="6" customWidth="1"/>
    <col min="6" max="6" width="10.16015625" style="6" customWidth="1"/>
    <col min="7" max="7" width="15.66015625" style="6" customWidth="1"/>
    <col min="8" max="16384" width="12" style="6" customWidth="1"/>
  </cols>
  <sheetData>
    <row r="1" ht="12.75">
      <c r="A1" s="61"/>
    </row>
    <row r="2" ht="12.75">
      <c r="A2" s="1" t="s">
        <v>860</v>
      </c>
    </row>
    <row r="3" spans="1:5" ht="12.75">
      <c r="A3" s="38" t="s">
        <v>861</v>
      </c>
      <c r="B3" s="38"/>
      <c r="C3" s="38"/>
      <c r="D3" s="38"/>
      <c r="E3" s="38"/>
    </row>
    <row r="4" spans="1:7" s="38" customFormat="1" ht="25.5" customHeight="1" thickBot="1">
      <c r="A4" s="1011" t="s">
        <v>862</v>
      </c>
      <c r="B4" s="1011"/>
      <c r="C4" s="86">
        <v>2002</v>
      </c>
      <c r="D4" s="86">
        <v>2003</v>
      </c>
      <c r="E4" s="86">
        <v>2004</v>
      </c>
      <c r="F4" s="86">
        <v>2005</v>
      </c>
      <c r="G4" s="87" t="s">
        <v>863</v>
      </c>
    </row>
    <row r="5" spans="1:7" s="38" customFormat="1" ht="12.75">
      <c r="A5" s="100" t="s">
        <v>853</v>
      </c>
      <c r="B5" s="100"/>
      <c r="C5" s="101">
        <v>505351.7527811551</v>
      </c>
      <c r="D5" s="101">
        <v>553815.7568131188</v>
      </c>
      <c r="E5" s="101">
        <v>595474.3502799452</v>
      </c>
      <c r="F5" s="101">
        <v>617954.1898792296</v>
      </c>
      <c r="G5" s="106">
        <v>0.2228199199436387</v>
      </c>
    </row>
    <row r="6" spans="1:7" s="38" customFormat="1" ht="12.75">
      <c r="A6" s="100" t="s">
        <v>854</v>
      </c>
      <c r="B6" s="100"/>
      <c r="C6" s="101">
        <v>186648.7127392739</v>
      </c>
      <c r="D6" s="101">
        <v>199984.96116702352</v>
      </c>
      <c r="E6" s="101">
        <v>198981.50596891192</v>
      </c>
      <c r="F6" s="101">
        <v>197561.61052000002</v>
      </c>
      <c r="G6" s="106">
        <v>0.05846757591074381</v>
      </c>
    </row>
    <row r="7" spans="1:7" s="38" customFormat="1" ht="12.75">
      <c r="A7" s="100" t="s">
        <v>855</v>
      </c>
      <c r="B7" s="100"/>
      <c r="C7" s="101">
        <v>40389.638019801976</v>
      </c>
      <c r="D7" s="101">
        <v>45519.944171517556</v>
      </c>
      <c r="E7" s="101">
        <v>47265.20869222176</v>
      </c>
      <c r="F7" s="101">
        <v>48433.9289721904</v>
      </c>
      <c r="G7" s="106">
        <v>0.19916719601310917</v>
      </c>
    </row>
    <row r="8" spans="1:7" s="38" customFormat="1" ht="12.75">
      <c r="A8" s="100" t="s">
        <v>856</v>
      </c>
      <c r="B8" s="100"/>
      <c r="C8" s="101">
        <v>51997.02310231023</v>
      </c>
      <c r="D8" s="101">
        <v>55141.00997912206</v>
      </c>
      <c r="E8" s="101">
        <v>54650.9167357513</v>
      </c>
      <c r="F8" s="101">
        <v>56273.5051864</v>
      </c>
      <c r="G8" s="106">
        <v>0.0822447484286799</v>
      </c>
    </row>
    <row r="9" spans="1:7" s="38" customFormat="1" ht="12.75">
      <c r="A9" s="32" t="s">
        <v>857</v>
      </c>
      <c r="B9" s="32"/>
      <c r="C9" s="33">
        <v>771085.1620990869</v>
      </c>
      <c r="D9" s="33">
        <v>841563.695621146</v>
      </c>
      <c r="E9" s="33">
        <v>883590.2201638767</v>
      </c>
      <c r="F9" s="33">
        <v>907157.13153782</v>
      </c>
      <c r="G9" s="88">
        <v>0.17646814661601207</v>
      </c>
    </row>
    <row r="10" spans="1:7" s="38" customFormat="1" ht="13.5" customHeight="1">
      <c r="A10" s="100" t="s">
        <v>858</v>
      </c>
      <c r="B10" s="100"/>
      <c r="C10" s="101">
        <v>27084.77389438944</v>
      </c>
      <c r="D10" s="101">
        <v>23381.323982869377</v>
      </c>
      <c r="E10" s="101">
        <v>27736.93983419689</v>
      </c>
      <c r="F10" s="101">
        <v>16999.92377</v>
      </c>
      <c r="G10" s="106">
        <v>-0.37234389194877116</v>
      </c>
    </row>
    <row r="11" spans="1:7" s="38" customFormat="1" ht="13.5" thickBot="1">
      <c r="A11" s="3" t="s">
        <v>909</v>
      </c>
      <c r="B11" s="3"/>
      <c r="C11" s="89">
        <v>798169.9359934763</v>
      </c>
      <c r="D11" s="89">
        <v>864945.0196040154</v>
      </c>
      <c r="E11" s="89">
        <v>911327.1599980736</v>
      </c>
      <c r="F11" s="89">
        <v>924157.05530782</v>
      </c>
      <c r="G11" s="90">
        <v>0.15784498216852594</v>
      </c>
    </row>
    <row r="12" spans="1:7" s="47" customFormat="1" ht="12.75">
      <c r="A12" s="91" t="s">
        <v>831</v>
      </c>
      <c r="B12" s="92"/>
      <c r="C12" s="93"/>
      <c r="D12" s="93"/>
      <c r="E12" s="93"/>
      <c r="F12" s="93"/>
      <c r="G12" s="94"/>
    </row>
    <row r="13" spans="1:7" s="47" customFormat="1" ht="15.75">
      <c r="A13" s="43" t="s">
        <v>864</v>
      </c>
      <c r="B13" s="14"/>
      <c r="C13" s="96"/>
      <c r="D13" s="96"/>
      <c r="E13" s="96"/>
      <c r="F13" s="96"/>
      <c r="G13" s="46"/>
    </row>
    <row r="14" spans="2:7" s="47" customFormat="1" ht="12.75">
      <c r="B14" s="14"/>
      <c r="C14" s="96"/>
      <c r="D14" s="96"/>
      <c r="E14" s="96"/>
      <c r="F14" s="96"/>
      <c r="G14" s="46"/>
    </row>
    <row r="15" spans="1:7" s="47" customFormat="1" ht="12.75">
      <c r="A15" s="14"/>
      <c r="B15" s="14"/>
      <c r="C15" s="96"/>
      <c r="D15" s="96"/>
      <c r="E15" s="96"/>
      <c r="F15" s="96"/>
      <c r="G15" s="46"/>
    </row>
    <row r="16" spans="1:7" s="47" customFormat="1" ht="12.75">
      <c r="A16" s="14"/>
      <c r="B16" s="14"/>
      <c r="C16" s="96"/>
      <c r="D16" s="96"/>
      <c r="E16" s="96"/>
      <c r="F16" s="96"/>
      <c r="G16" s="46"/>
    </row>
    <row r="17" spans="1:7" s="38" customFormat="1" ht="12.75">
      <c r="A17" s="15" t="s">
        <v>834</v>
      </c>
      <c r="B17" s="15"/>
      <c r="C17" s="16">
        <v>-2146.2604840484046</v>
      </c>
      <c r="D17" s="16">
        <v>-2167.795267665953</v>
      </c>
      <c r="E17" s="16">
        <v>-2410.646487046632</v>
      </c>
      <c r="F17" s="16">
        <v>-2520.60215</v>
      </c>
      <c r="G17" s="17">
        <v>0.17441576580932527</v>
      </c>
    </row>
    <row r="18" spans="1:7" s="38" customFormat="1" ht="12.75">
      <c r="A18" s="100" t="s">
        <v>853</v>
      </c>
      <c r="B18" s="100"/>
      <c r="C18" s="101">
        <v>-1456.7015621562157</v>
      </c>
      <c r="D18" s="101">
        <v>-1379.1813276231264</v>
      </c>
      <c r="E18" s="101">
        <v>-1611.416559585492</v>
      </c>
      <c r="F18" s="101">
        <v>-1540.0788200000002</v>
      </c>
      <c r="G18" s="102">
        <v>0.057237020958753604</v>
      </c>
    </row>
    <row r="19" spans="1:7" s="38" customFormat="1" ht="12.75">
      <c r="A19" s="100" t="s">
        <v>855</v>
      </c>
      <c r="B19" s="100"/>
      <c r="C19" s="101">
        <v>-153.8531793179318</v>
      </c>
      <c r="D19" s="101">
        <v>-136.48734475374732</v>
      </c>
      <c r="E19" s="101">
        <v>-158.09465284974092</v>
      </c>
      <c r="F19" s="101">
        <v>-127.89761</v>
      </c>
      <c r="G19" s="102">
        <v>-0.16870349662580308</v>
      </c>
    </row>
    <row r="20" spans="1:7" s="38" customFormat="1" ht="12.75">
      <c r="A20" s="103" t="s">
        <v>858</v>
      </c>
      <c r="B20" s="103"/>
      <c r="C20" s="104">
        <v>-535.7057425742573</v>
      </c>
      <c r="D20" s="104">
        <v>-652.1265952890792</v>
      </c>
      <c r="E20" s="104">
        <v>-641.135274611399</v>
      </c>
      <c r="F20" s="104">
        <v>-852.62572</v>
      </c>
      <c r="G20" s="105">
        <v>0.5915933921164052</v>
      </c>
    </row>
    <row r="21" spans="1:7" s="38" customFormat="1" ht="12.75">
      <c r="A21" s="74" t="s">
        <v>833</v>
      </c>
      <c r="B21" s="74"/>
      <c r="C21" s="97">
        <v>-11155.70405940594</v>
      </c>
      <c r="D21" s="97">
        <v>-10730.181241970022</v>
      </c>
      <c r="E21" s="97">
        <v>-10371.115025906736</v>
      </c>
      <c r="F21" s="97">
        <v>-10545.500870000002</v>
      </c>
      <c r="G21" s="98">
        <v>-0.05469876093489989</v>
      </c>
    </row>
    <row r="23" s="38" customFormat="1" ht="12.75">
      <c r="G23" s="47"/>
    </row>
    <row r="24" spans="1:27" ht="12.75">
      <c r="A24" s="6"/>
      <c r="B24" s="62" t="s">
        <v>840</v>
      </c>
      <c r="C24" s="63"/>
      <c r="D24" s="63"/>
      <c r="E24" s="63"/>
      <c r="F24" s="63"/>
      <c r="G24" s="63"/>
      <c r="H24" s="63" t="s">
        <v>841</v>
      </c>
      <c r="I24" s="63"/>
      <c r="J24" s="63"/>
      <c r="K24" s="63"/>
      <c r="L24" s="63"/>
      <c r="M24" s="64"/>
      <c r="N24" s="64"/>
      <c r="O24" s="64"/>
      <c r="P24" s="64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ht="12.75">
      <c r="A25" s="6"/>
      <c r="B25" s="63" t="s">
        <v>842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4"/>
      <c r="O25" s="64"/>
      <c r="P25" s="64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2:27" ht="13.5" thickBot="1">
      <c r="B26" s="65"/>
      <c r="C26" s="66">
        <v>2002</v>
      </c>
      <c r="D26" s="66">
        <v>2003</v>
      </c>
      <c r="E26" s="66">
        <v>2004</v>
      </c>
      <c r="F26" s="66">
        <v>2005</v>
      </c>
      <c r="N26" s="64"/>
      <c r="O26" s="64"/>
      <c r="P26" s="64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12.75">
      <c r="A27" s="6"/>
      <c r="B27" s="65" t="s">
        <v>843</v>
      </c>
      <c r="C27" s="6">
        <v>90.9</v>
      </c>
      <c r="D27" s="6">
        <v>93.4</v>
      </c>
      <c r="E27" s="6">
        <v>96.5</v>
      </c>
      <c r="F27" s="6">
        <v>100</v>
      </c>
      <c r="N27" s="64"/>
      <c r="O27" s="64"/>
      <c r="P27" s="64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9" ht="12.75">
      <c r="A29" s="1001" t="s">
        <v>501</v>
      </c>
    </row>
  </sheetData>
  <mergeCells count="1">
    <mergeCell ref="A4:B4"/>
  </mergeCells>
  <hyperlinks>
    <hyperlink ref="A2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 codeName="Hoja80"/>
  <dimension ref="A2:K25"/>
  <sheetViews>
    <sheetView workbookViewId="0" topLeftCell="A1">
      <selection activeCell="A24" sqref="A24"/>
    </sheetView>
  </sheetViews>
  <sheetFormatPr defaultColWidth="12" defaultRowHeight="12.75"/>
  <cols>
    <col min="1" max="1" width="47.83203125" style="6" customWidth="1"/>
    <col min="2" max="2" width="11.33203125" style="18" customWidth="1"/>
    <col min="3" max="3" width="12.16015625" style="19" customWidth="1"/>
    <col min="4" max="4" width="11.33203125" style="19" customWidth="1"/>
    <col min="5" max="5" width="11.5" style="19" customWidth="1"/>
    <col min="6" max="6" width="11.5" style="0" customWidth="1"/>
    <col min="7" max="7" width="11.66015625" style="0" customWidth="1"/>
    <col min="8" max="8" width="5.33203125" style="0" customWidth="1"/>
    <col min="9" max="9" width="9.66015625" style="0" customWidth="1"/>
  </cols>
  <sheetData>
    <row r="2" ht="12.75">
      <c r="A2" s="1" t="s">
        <v>1074</v>
      </c>
    </row>
    <row r="3" spans="1:11" ht="44.25" customHeight="1">
      <c r="A3" s="1041" t="s">
        <v>1063</v>
      </c>
      <c r="B3" s="798">
        <v>2002</v>
      </c>
      <c r="C3" s="798">
        <v>2003</v>
      </c>
      <c r="D3" s="798">
        <v>2004</v>
      </c>
      <c r="E3" s="798">
        <v>2005</v>
      </c>
      <c r="F3" s="799">
        <v>2006</v>
      </c>
      <c r="G3" s="799">
        <v>2007</v>
      </c>
      <c r="H3" s="800" t="s">
        <v>535</v>
      </c>
      <c r="I3" s="801" t="s">
        <v>1064</v>
      </c>
      <c r="J3" s="333"/>
      <c r="K3" s="333"/>
    </row>
    <row r="4" spans="1:9" ht="27.75" customHeight="1" thickBot="1">
      <c r="A4" s="1042"/>
      <c r="B4" s="1043" t="s">
        <v>566</v>
      </c>
      <c r="C4" s="1043"/>
      <c r="D4" s="1043"/>
      <c r="E4" s="1043"/>
      <c r="F4" s="1043"/>
      <c r="G4" s="803"/>
      <c r="H4" s="804"/>
      <c r="I4" s="805"/>
    </row>
    <row r="5" spans="1:9" ht="13.5" thickBot="1">
      <c r="A5" s="334" t="s">
        <v>103</v>
      </c>
      <c r="B5" s="335">
        <v>10004304.540000001</v>
      </c>
      <c r="C5" s="335">
        <v>9877089.12</v>
      </c>
      <c r="D5" s="335">
        <v>9748884.379999999</v>
      </c>
      <c r="E5" s="335">
        <v>10328474.63</v>
      </c>
      <c r="F5" s="335">
        <v>10044353.58</v>
      </c>
      <c r="G5" s="335">
        <v>10905661.74</v>
      </c>
      <c r="H5" s="808">
        <v>95.95602259441823</v>
      </c>
      <c r="I5" s="809">
        <v>9.009693741290278</v>
      </c>
    </row>
    <row r="6" spans="1:9" ht="12.75">
      <c r="A6" s="269" t="s">
        <v>104</v>
      </c>
      <c r="B6" s="56">
        <v>111451.23</v>
      </c>
      <c r="C6" s="56">
        <v>125224.01</v>
      </c>
      <c r="D6" s="56">
        <v>118238.01</v>
      </c>
      <c r="E6" s="56">
        <v>170127.09</v>
      </c>
      <c r="F6" s="56">
        <v>151763.12</v>
      </c>
      <c r="G6" s="56">
        <v>140237.57</v>
      </c>
      <c r="H6" s="81">
        <v>1.233913150464752</v>
      </c>
      <c r="I6" s="807">
        <v>25.82864271663939</v>
      </c>
    </row>
    <row r="7" spans="1:9" ht="12.75">
      <c r="A7" s="269" t="s">
        <v>105</v>
      </c>
      <c r="B7" s="56">
        <v>8619610.46</v>
      </c>
      <c r="C7" s="56">
        <v>8345669.74</v>
      </c>
      <c r="D7" s="56">
        <v>8403833.44</v>
      </c>
      <c r="E7" s="56">
        <v>8748731.07</v>
      </c>
      <c r="F7" s="56">
        <v>8321975.39</v>
      </c>
      <c r="G7" s="56">
        <v>9340063.85</v>
      </c>
      <c r="H7" s="81">
        <v>82.18074236950511</v>
      </c>
      <c r="I7" s="807">
        <v>8.35830567220318</v>
      </c>
    </row>
    <row r="8" spans="1:9" ht="12.75">
      <c r="A8" s="269" t="s">
        <v>106</v>
      </c>
      <c r="B8" s="56">
        <v>1066768.31</v>
      </c>
      <c r="C8" s="56">
        <v>1192877.59</v>
      </c>
      <c r="D8" s="56">
        <v>1048180.42</v>
      </c>
      <c r="E8" s="56">
        <v>1227466.15</v>
      </c>
      <c r="F8" s="56">
        <v>1297591.35</v>
      </c>
      <c r="G8" s="56">
        <v>1167153.79</v>
      </c>
      <c r="H8" s="81">
        <v>10.269476361404262</v>
      </c>
      <c r="I8" s="807">
        <v>9.4102420421544</v>
      </c>
    </row>
    <row r="9" spans="1:9" ht="12.75">
      <c r="A9" s="269" t="s">
        <v>107</v>
      </c>
      <c r="B9" s="56">
        <v>31546.27</v>
      </c>
      <c r="C9" s="56">
        <v>31174.94</v>
      </c>
      <c r="D9" s="56">
        <v>29536.52</v>
      </c>
      <c r="E9" s="56">
        <v>85664.35</v>
      </c>
      <c r="F9" s="56">
        <v>101478.47</v>
      </c>
      <c r="G9" s="56">
        <v>94833.94</v>
      </c>
      <c r="H9" s="81">
        <v>0.8344186631042256</v>
      </c>
      <c r="I9" s="807">
        <v>200.6185517336915</v>
      </c>
    </row>
    <row r="10" spans="1:9" ht="12.75">
      <c r="A10" s="269" t="s">
        <v>108</v>
      </c>
      <c r="B10" s="56">
        <v>174928.27</v>
      </c>
      <c r="C10" s="56">
        <v>182142.84</v>
      </c>
      <c r="D10" s="56">
        <v>149095.99</v>
      </c>
      <c r="E10" s="56">
        <v>96485.97</v>
      </c>
      <c r="F10" s="56">
        <v>171545.25</v>
      </c>
      <c r="G10" s="56">
        <v>163372.59</v>
      </c>
      <c r="H10" s="81">
        <v>1.4374720499398714</v>
      </c>
      <c r="I10" s="807">
        <v>-6.605953400213696</v>
      </c>
    </row>
    <row r="11" spans="1:9" ht="13.5" thickBot="1">
      <c r="A11" s="334" t="s">
        <v>109</v>
      </c>
      <c r="B11" s="335">
        <v>136230.45</v>
      </c>
      <c r="C11" s="335">
        <v>144900.16</v>
      </c>
      <c r="D11" s="335">
        <v>259241.44</v>
      </c>
      <c r="E11" s="335">
        <v>217026.24</v>
      </c>
      <c r="F11" s="335">
        <v>858225.3</v>
      </c>
      <c r="G11" s="335">
        <v>459608.98</v>
      </c>
      <c r="H11" s="810">
        <v>4.0439774055817646</v>
      </c>
      <c r="I11" s="810">
        <v>237.37610057076077</v>
      </c>
    </row>
    <row r="12" spans="1:9" ht="12.75">
      <c r="A12" s="269" t="s">
        <v>110</v>
      </c>
      <c r="B12" s="56">
        <v>55704.34</v>
      </c>
      <c r="C12" s="56">
        <v>83333.84</v>
      </c>
      <c r="D12" s="56">
        <v>117815.66</v>
      </c>
      <c r="E12" s="56">
        <v>122882.99</v>
      </c>
      <c r="F12" s="56">
        <v>858225.3</v>
      </c>
      <c r="G12" s="56">
        <v>459608.98</v>
      </c>
      <c r="H12" s="81">
        <v>4.0439774055817646</v>
      </c>
      <c r="I12" s="807">
        <v>725.0864833871113</v>
      </c>
    </row>
    <row r="13" spans="1:9" ht="12.75">
      <c r="A13" s="269" t="s">
        <v>1065</v>
      </c>
      <c r="B13" s="56">
        <v>4808.1</v>
      </c>
      <c r="C13" s="56">
        <v>0</v>
      </c>
      <c r="D13" s="56">
        <v>0</v>
      </c>
      <c r="E13" s="56">
        <v>0</v>
      </c>
      <c r="F13" s="269">
        <v>0</v>
      </c>
      <c r="G13" s="269">
        <v>0</v>
      </c>
      <c r="H13" s="119">
        <v>0</v>
      </c>
      <c r="I13" s="807" t="s">
        <v>1066</v>
      </c>
    </row>
    <row r="14" spans="1:9" ht="12.75">
      <c r="A14" s="269" t="s">
        <v>1067</v>
      </c>
      <c r="B14" s="56">
        <v>0</v>
      </c>
      <c r="C14" s="56">
        <v>0</v>
      </c>
      <c r="D14" s="56">
        <v>134680.8</v>
      </c>
      <c r="E14" s="56">
        <v>0</v>
      </c>
      <c r="F14" s="269">
        <v>0</v>
      </c>
      <c r="G14" s="269">
        <v>0</v>
      </c>
      <c r="H14" s="119">
        <v>0</v>
      </c>
      <c r="I14" s="807" t="s">
        <v>1066</v>
      </c>
    </row>
    <row r="15" spans="1:9" ht="12.75">
      <c r="A15" s="269" t="s">
        <v>1068</v>
      </c>
      <c r="B15" s="56">
        <v>10747.28</v>
      </c>
      <c r="C15" s="56">
        <v>0</v>
      </c>
      <c r="D15" s="56">
        <v>0</v>
      </c>
      <c r="E15" s="56">
        <v>0</v>
      </c>
      <c r="F15" s="269">
        <v>0</v>
      </c>
      <c r="G15" s="269">
        <v>0</v>
      </c>
      <c r="H15" s="119">
        <v>0</v>
      </c>
      <c r="I15" s="807" t="s">
        <v>1066</v>
      </c>
    </row>
    <row r="16" spans="1:9" ht="12.75">
      <c r="A16" s="269" t="s">
        <v>1069</v>
      </c>
      <c r="B16" s="56">
        <v>10196.14</v>
      </c>
      <c r="C16" s="56">
        <v>5581.5</v>
      </c>
      <c r="D16" s="56">
        <v>6003.92</v>
      </c>
      <c r="E16" s="56">
        <v>13376.94</v>
      </c>
      <c r="F16" s="269">
        <v>0</v>
      </c>
      <c r="G16" s="269">
        <v>0</v>
      </c>
      <c r="H16" s="119">
        <v>0</v>
      </c>
      <c r="I16" s="807" t="s">
        <v>1066</v>
      </c>
    </row>
    <row r="17" spans="1:9" ht="12.75">
      <c r="A17" s="269" t="s">
        <v>1070</v>
      </c>
      <c r="B17" s="56">
        <v>54774.59</v>
      </c>
      <c r="C17" s="51">
        <v>55984.82</v>
      </c>
      <c r="D17" s="56">
        <v>741.06</v>
      </c>
      <c r="E17" s="56">
        <v>80766.31</v>
      </c>
      <c r="F17" s="269">
        <v>0</v>
      </c>
      <c r="G17" s="269">
        <v>0</v>
      </c>
      <c r="H17" s="119">
        <v>0</v>
      </c>
      <c r="I17" s="807" t="s">
        <v>1066</v>
      </c>
    </row>
    <row r="18" spans="1:9" ht="13.5" thickBot="1">
      <c r="A18" s="334" t="s">
        <v>1071</v>
      </c>
      <c r="B18" s="335">
        <v>0</v>
      </c>
      <c r="C18" s="335">
        <v>0</v>
      </c>
      <c r="D18" s="335">
        <v>35353.52</v>
      </c>
      <c r="E18" s="335">
        <v>73030.63</v>
      </c>
      <c r="F18" s="335">
        <v>0</v>
      </c>
      <c r="G18" s="335">
        <v>0</v>
      </c>
      <c r="H18" s="810">
        <v>0</v>
      </c>
      <c r="I18" s="810" t="s">
        <v>1066</v>
      </c>
    </row>
    <row r="19" spans="1:9" ht="12.75">
      <c r="A19" s="269" t="s">
        <v>1072</v>
      </c>
      <c r="B19" s="56">
        <v>0</v>
      </c>
      <c r="C19" s="51">
        <v>0</v>
      </c>
      <c r="D19" s="56">
        <v>35353.52</v>
      </c>
      <c r="E19" s="56">
        <v>56632.35</v>
      </c>
      <c r="F19" s="269">
        <v>0</v>
      </c>
      <c r="G19" s="269">
        <v>0</v>
      </c>
      <c r="H19" s="119">
        <v>0</v>
      </c>
      <c r="I19" s="807" t="s">
        <v>1066</v>
      </c>
    </row>
    <row r="20" spans="1:9" ht="12.75">
      <c r="A20" s="269" t="s">
        <v>1073</v>
      </c>
      <c r="B20" s="56">
        <v>0</v>
      </c>
      <c r="C20" s="51">
        <v>0</v>
      </c>
      <c r="D20" s="56">
        <v>0</v>
      </c>
      <c r="E20" s="56">
        <v>16398.28</v>
      </c>
      <c r="F20" s="269">
        <v>0</v>
      </c>
      <c r="G20" s="269">
        <v>0</v>
      </c>
      <c r="H20" s="119">
        <v>0</v>
      </c>
      <c r="I20" s="807" t="s">
        <v>1066</v>
      </c>
    </row>
    <row r="21" spans="1:9" ht="13.5" thickBot="1">
      <c r="A21" s="3" t="s">
        <v>111</v>
      </c>
      <c r="B21" s="89">
        <v>10140534.99</v>
      </c>
      <c r="C21" s="89">
        <v>10021989.28</v>
      </c>
      <c r="D21" s="89">
        <v>10043479.339999998</v>
      </c>
      <c r="E21" s="89">
        <v>10618531.500000002</v>
      </c>
      <c r="F21" s="89">
        <v>10902578.88</v>
      </c>
      <c r="G21" s="89">
        <v>11365270.72</v>
      </c>
      <c r="H21" s="121">
        <v>100</v>
      </c>
      <c r="I21" s="121">
        <v>12.0776244173287</v>
      </c>
    </row>
    <row r="22" ht="12.75">
      <c r="A22" s="6" t="s">
        <v>569</v>
      </c>
    </row>
    <row r="24" ht="12.75">
      <c r="A24" s="1001" t="s">
        <v>501</v>
      </c>
    </row>
    <row r="25" ht="12.75">
      <c r="D25" s="806"/>
    </row>
  </sheetData>
  <mergeCells count="2">
    <mergeCell ref="A3:A4"/>
    <mergeCell ref="B4:F4"/>
  </mergeCells>
  <hyperlinks>
    <hyperlink ref="A2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 codeName="Hoja81"/>
  <dimension ref="A2:J34"/>
  <sheetViews>
    <sheetView workbookViewId="0" topLeftCell="A1">
      <selection activeCell="A30" sqref="A30"/>
    </sheetView>
  </sheetViews>
  <sheetFormatPr defaultColWidth="12" defaultRowHeight="12.75"/>
  <cols>
    <col min="1" max="1" width="54.66015625" style="6" customWidth="1"/>
    <col min="2" max="2" width="10.16015625" style="811" customWidth="1"/>
    <col min="3" max="3" width="10.16015625" style="495" customWidth="1"/>
    <col min="4" max="4" width="11" style="495" customWidth="1"/>
    <col min="5" max="5" width="9.83203125" style="495" customWidth="1"/>
    <col min="6" max="7" width="11" style="495" customWidth="1"/>
    <col min="8" max="8" width="12" style="495" customWidth="1"/>
    <col min="9" max="9" width="22.33203125" style="495" customWidth="1"/>
    <col min="10" max="10" width="12" style="712" customWidth="1"/>
  </cols>
  <sheetData>
    <row r="2" ht="12.75">
      <c r="A2" s="1" t="s">
        <v>1100</v>
      </c>
    </row>
    <row r="3" ht="12.75">
      <c r="A3" s="6" t="s">
        <v>1075</v>
      </c>
    </row>
    <row r="4" spans="1:7" ht="12.75">
      <c r="A4" s="15"/>
      <c r="B4" s="812">
        <v>2002</v>
      </c>
      <c r="C4" s="812">
        <v>2003</v>
      </c>
      <c r="D4" s="812">
        <v>2004</v>
      </c>
      <c r="E4" s="812">
        <v>2005</v>
      </c>
      <c r="F4" s="812">
        <v>2006</v>
      </c>
      <c r="G4" s="812">
        <v>2007</v>
      </c>
    </row>
    <row r="5" spans="1:7" ht="30.75" customHeight="1" thickBot="1">
      <c r="A5" s="69"/>
      <c r="B5" s="1044" t="s">
        <v>1076</v>
      </c>
      <c r="C5" s="1044"/>
      <c r="D5" s="1044"/>
      <c r="E5" s="1044"/>
      <c r="F5" s="1044"/>
      <c r="G5" s="1044"/>
    </row>
    <row r="6" spans="1:10" ht="12.75">
      <c r="A6" s="269" t="s">
        <v>1077</v>
      </c>
      <c r="B6" s="299">
        <v>18030.36</v>
      </c>
      <c r="C6" s="299">
        <v>42000</v>
      </c>
      <c r="D6" s="299">
        <v>48000</v>
      </c>
      <c r="E6" s="299">
        <v>52000</v>
      </c>
      <c r="F6" s="299">
        <v>30000</v>
      </c>
      <c r="G6" s="302" t="s">
        <v>966</v>
      </c>
      <c r="I6" s="813"/>
      <c r="J6" s="814"/>
    </row>
    <row r="7" spans="1:9" ht="12.75">
      <c r="A7" s="269" t="s">
        <v>1078</v>
      </c>
      <c r="B7" s="299">
        <v>37673.98</v>
      </c>
      <c r="C7" s="299">
        <v>41333.84</v>
      </c>
      <c r="D7" s="299">
        <v>69815.66</v>
      </c>
      <c r="E7" s="299">
        <v>70883.44</v>
      </c>
      <c r="F7" s="299">
        <v>41725.3</v>
      </c>
      <c r="G7" s="299">
        <v>38245.39</v>
      </c>
      <c r="I7" s="813"/>
    </row>
    <row r="8" spans="1:10" s="39" customFormat="1" ht="12.75">
      <c r="A8" s="50" t="s">
        <v>1079</v>
      </c>
      <c r="B8" s="302" t="s">
        <v>966</v>
      </c>
      <c r="C8" s="302" t="s">
        <v>966</v>
      </c>
      <c r="D8" s="302" t="s">
        <v>966</v>
      </c>
      <c r="E8" s="302" t="s">
        <v>966</v>
      </c>
      <c r="F8" s="302">
        <v>766500</v>
      </c>
      <c r="G8" s="302" t="s">
        <v>966</v>
      </c>
      <c r="H8" s="815"/>
      <c r="I8" s="816"/>
      <c r="J8" s="817"/>
    </row>
    <row r="9" spans="1:7" ht="12.75">
      <c r="A9" s="50" t="s">
        <v>1080</v>
      </c>
      <c r="B9" s="302" t="s">
        <v>966</v>
      </c>
      <c r="C9" s="302" t="s">
        <v>966</v>
      </c>
      <c r="D9" s="302" t="s">
        <v>966</v>
      </c>
      <c r="E9" s="302" t="s">
        <v>966</v>
      </c>
      <c r="F9" s="302" t="s">
        <v>966</v>
      </c>
      <c r="G9" s="299">
        <v>369763.59</v>
      </c>
    </row>
    <row r="10" spans="1:7" ht="12.75">
      <c r="A10" s="269" t="s">
        <v>1081</v>
      </c>
      <c r="B10" s="302" t="s">
        <v>966</v>
      </c>
      <c r="C10" s="302" t="s">
        <v>966</v>
      </c>
      <c r="D10" s="302" t="s">
        <v>966</v>
      </c>
      <c r="E10" s="302" t="s">
        <v>966</v>
      </c>
      <c r="F10" s="299">
        <v>20000</v>
      </c>
      <c r="G10" s="302" t="s">
        <v>966</v>
      </c>
    </row>
    <row r="11" spans="1:7" ht="12.75">
      <c r="A11" s="269" t="s">
        <v>1082</v>
      </c>
      <c r="B11" s="302" t="s">
        <v>966</v>
      </c>
      <c r="C11" s="302" t="s">
        <v>966</v>
      </c>
      <c r="D11" s="302" t="s">
        <v>966</v>
      </c>
      <c r="E11" s="302" t="s">
        <v>966</v>
      </c>
      <c r="F11" s="302" t="s">
        <v>966</v>
      </c>
      <c r="G11" s="299">
        <v>51600</v>
      </c>
    </row>
    <row r="12" spans="1:8" ht="12.75">
      <c r="A12" s="489" t="s">
        <v>1083</v>
      </c>
      <c r="B12" s="823">
        <v>55704.34</v>
      </c>
      <c r="C12" s="823">
        <v>83333.84</v>
      </c>
      <c r="D12" s="822">
        <v>117815.66</v>
      </c>
      <c r="E12" s="822">
        <v>122883.44</v>
      </c>
      <c r="F12" s="822">
        <v>858225.3</v>
      </c>
      <c r="G12" s="822">
        <v>459608.98</v>
      </c>
      <c r="H12" s="811"/>
    </row>
    <row r="13" spans="1:7" ht="12.75">
      <c r="A13" s="269" t="s">
        <v>1084</v>
      </c>
      <c r="B13" s="299">
        <v>4808.1</v>
      </c>
      <c r="C13" s="299" t="s">
        <v>966</v>
      </c>
      <c r="D13" s="299" t="s">
        <v>966</v>
      </c>
      <c r="E13" s="299" t="s">
        <v>966</v>
      </c>
      <c r="F13" s="299" t="s">
        <v>966</v>
      </c>
      <c r="G13" s="302" t="s">
        <v>966</v>
      </c>
    </row>
    <row r="14" spans="1:7" ht="12.75">
      <c r="A14" s="821" t="s">
        <v>1085</v>
      </c>
      <c r="B14" s="822">
        <v>4808.1</v>
      </c>
      <c r="C14" s="820" t="s">
        <v>966</v>
      </c>
      <c r="D14" s="820" t="s">
        <v>966</v>
      </c>
      <c r="E14" s="820" t="s">
        <v>966</v>
      </c>
      <c r="F14" s="820" t="s">
        <v>966</v>
      </c>
      <c r="G14" s="820" t="s">
        <v>966</v>
      </c>
    </row>
    <row r="15" spans="1:7" ht="12.75">
      <c r="A15" s="269" t="s">
        <v>1086</v>
      </c>
      <c r="B15" s="299" t="s">
        <v>966</v>
      </c>
      <c r="C15" s="299" t="s">
        <v>966</v>
      </c>
      <c r="D15" s="299">
        <v>134680.8</v>
      </c>
      <c r="E15" s="299" t="s">
        <v>966</v>
      </c>
      <c r="F15" s="299" t="s">
        <v>966</v>
      </c>
      <c r="G15" s="302" t="s">
        <v>966</v>
      </c>
    </row>
    <row r="16" spans="1:7" ht="12.75">
      <c r="A16" s="821" t="s">
        <v>1087</v>
      </c>
      <c r="B16" s="820" t="s">
        <v>966</v>
      </c>
      <c r="C16" s="820" t="s">
        <v>966</v>
      </c>
      <c r="D16" s="822">
        <v>134680.8</v>
      </c>
      <c r="E16" s="820" t="s">
        <v>966</v>
      </c>
      <c r="F16" s="820" t="s">
        <v>966</v>
      </c>
      <c r="G16" s="820" t="s">
        <v>966</v>
      </c>
    </row>
    <row r="17" spans="1:7" ht="12.75">
      <c r="A17" s="269" t="s">
        <v>1088</v>
      </c>
      <c r="B17" s="299">
        <v>10747.28</v>
      </c>
      <c r="C17" s="299">
        <v>0</v>
      </c>
      <c r="D17" s="299">
        <v>0</v>
      </c>
      <c r="E17" s="299" t="s">
        <v>966</v>
      </c>
      <c r="F17" s="299" t="s">
        <v>966</v>
      </c>
      <c r="G17" s="302" t="s">
        <v>966</v>
      </c>
    </row>
    <row r="18" spans="1:7" ht="12.75">
      <c r="A18" s="821" t="s">
        <v>1089</v>
      </c>
      <c r="B18" s="822">
        <v>10747.28</v>
      </c>
      <c r="C18" s="822">
        <v>0</v>
      </c>
      <c r="D18" s="822">
        <v>0</v>
      </c>
      <c r="E18" s="820" t="s">
        <v>966</v>
      </c>
      <c r="F18" s="820" t="s">
        <v>966</v>
      </c>
      <c r="G18" s="820" t="s">
        <v>966</v>
      </c>
    </row>
    <row r="19" spans="1:7" ht="12.75">
      <c r="A19" s="269" t="s">
        <v>1090</v>
      </c>
      <c r="B19" s="299">
        <v>10196.14</v>
      </c>
      <c r="C19" s="299">
        <v>5581.5</v>
      </c>
      <c r="D19" s="299">
        <v>6003.92</v>
      </c>
      <c r="E19" s="299">
        <v>12806.07</v>
      </c>
      <c r="F19" s="299" t="s">
        <v>966</v>
      </c>
      <c r="G19" s="302" t="s">
        <v>966</v>
      </c>
    </row>
    <row r="20" spans="1:7" ht="12.75">
      <c r="A20" s="269" t="s">
        <v>1091</v>
      </c>
      <c r="B20" s="299" t="s">
        <v>966</v>
      </c>
      <c r="C20" s="299" t="s">
        <v>966</v>
      </c>
      <c r="D20" s="299" t="s">
        <v>966</v>
      </c>
      <c r="E20" s="299">
        <v>570.8700000000008</v>
      </c>
      <c r="F20" s="299" t="s">
        <v>966</v>
      </c>
      <c r="G20" s="302" t="s">
        <v>966</v>
      </c>
    </row>
    <row r="21" spans="1:7" ht="12.75">
      <c r="A21" s="821" t="s">
        <v>1092</v>
      </c>
      <c r="B21" s="822">
        <v>10196.14</v>
      </c>
      <c r="C21" s="822">
        <v>5581.5</v>
      </c>
      <c r="D21" s="822">
        <v>6003.92</v>
      </c>
      <c r="E21" s="822">
        <v>13376.94</v>
      </c>
      <c r="F21" s="820" t="s">
        <v>966</v>
      </c>
      <c r="G21" s="820" t="s">
        <v>966</v>
      </c>
    </row>
    <row r="22" spans="1:7" ht="12.75">
      <c r="A22" s="269" t="s">
        <v>1093</v>
      </c>
      <c r="B22" s="299">
        <v>18433.33</v>
      </c>
      <c r="C22" s="299">
        <v>32752.28</v>
      </c>
      <c r="D22" s="299" t="s">
        <v>966</v>
      </c>
      <c r="E22" s="299" t="s">
        <v>966</v>
      </c>
      <c r="F22" s="299" t="s">
        <v>966</v>
      </c>
      <c r="G22" s="302" t="s">
        <v>966</v>
      </c>
    </row>
    <row r="23" spans="1:7" ht="12.75">
      <c r="A23" s="269" t="s">
        <v>1094</v>
      </c>
      <c r="B23" s="299">
        <v>36341.26</v>
      </c>
      <c r="C23" s="299">
        <v>23232.54</v>
      </c>
      <c r="D23" s="299" t="s">
        <v>966</v>
      </c>
      <c r="E23" s="299">
        <v>57432.98</v>
      </c>
      <c r="F23" s="299" t="s">
        <v>966</v>
      </c>
      <c r="G23" s="302" t="s">
        <v>966</v>
      </c>
    </row>
    <row r="24" spans="1:7" ht="12.75">
      <c r="A24" s="269" t="s">
        <v>1095</v>
      </c>
      <c r="B24" s="299" t="s">
        <v>966</v>
      </c>
      <c r="C24" s="299" t="s">
        <v>966</v>
      </c>
      <c r="D24" s="299">
        <v>741.06</v>
      </c>
      <c r="E24" s="299" t="s">
        <v>966</v>
      </c>
      <c r="F24" s="299" t="s">
        <v>966</v>
      </c>
      <c r="G24" s="302" t="s">
        <v>966</v>
      </c>
    </row>
    <row r="25" spans="1:7" ht="12.75">
      <c r="A25" s="269" t="s">
        <v>1096</v>
      </c>
      <c r="B25" s="299" t="s">
        <v>966</v>
      </c>
      <c r="C25" s="299" t="s">
        <v>966</v>
      </c>
      <c r="D25" s="299" t="s">
        <v>966</v>
      </c>
      <c r="E25" s="299">
        <v>23333.33</v>
      </c>
      <c r="F25" s="299" t="s">
        <v>966</v>
      </c>
      <c r="G25" s="302" t="s">
        <v>966</v>
      </c>
    </row>
    <row r="26" spans="1:7" ht="12.75">
      <c r="A26" s="821" t="s">
        <v>1097</v>
      </c>
      <c r="B26" s="822">
        <v>54774.59</v>
      </c>
      <c r="C26" s="822">
        <v>55984.82</v>
      </c>
      <c r="D26" s="822">
        <v>741.06</v>
      </c>
      <c r="E26" s="822">
        <v>80766.31</v>
      </c>
      <c r="F26" s="820" t="s">
        <v>966</v>
      </c>
      <c r="G26" s="820" t="s">
        <v>966</v>
      </c>
    </row>
    <row r="27" spans="1:7" ht="13.5" thickBot="1">
      <c r="A27" s="3" t="s">
        <v>1098</v>
      </c>
      <c r="B27" s="166">
        <v>136230.45</v>
      </c>
      <c r="C27" s="166">
        <v>144900.16</v>
      </c>
      <c r="D27" s="166">
        <v>259241.44</v>
      </c>
      <c r="E27" s="166">
        <v>217026.69</v>
      </c>
      <c r="F27" s="166">
        <v>858225.3</v>
      </c>
      <c r="G27" s="166">
        <v>459608.98</v>
      </c>
    </row>
    <row r="28" spans="1:5" ht="12.75">
      <c r="A28" s="6" t="s">
        <v>1099</v>
      </c>
      <c r="B28" s="818"/>
      <c r="E28" s="811"/>
    </row>
    <row r="29" spans="4:5" ht="12.75">
      <c r="D29" s="811"/>
      <c r="E29" s="811"/>
    </row>
    <row r="30" spans="1:2" ht="12.75">
      <c r="A30" s="1001" t="s">
        <v>501</v>
      </c>
      <c r="B30" s="495"/>
    </row>
    <row r="31" spans="2:4" ht="12.75">
      <c r="B31" s="495"/>
      <c r="D31" s="819"/>
    </row>
    <row r="32" spans="2:4" ht="12.75">
      <c r="B32" s="495"/>
      <c r="D32" s="819"/>
    </row>
    <row r="33" spans="2:4" ht="12.75">
      <c r="B33" s="495"/>
      <c r="D33" s="819"/>
    </row>
    <row r="34" ht="12.75">
      <c r="B34" s="495"/>
    </row>
  </sheetData>
  <mergeCells count="1">
    <mergeCell ref="B5:G5"/>
  </mergeCells>
  <hyperlinks>
    <hyperlink ref="A30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 codeName="Hoja82"/>
  <dimension ref="A2:M26"/>
  <sheetViews>
    <sheetView workbookViewId="0" topLeftCell="A1">
      <selection activeCell="A26" sqref="A26"/>
    </sheetView>
  </sheetViews>
  <sheetFormatPr defaultColWidth="12" defaultRowHeight="12.75"/>
  <cols>
    <col min="1" max="1" width="26.83203125" style="6" customWidth="1"/>
    <col min="2" max="11" width="7.33203125" style="6" customWidth="1"/>
    <col min="12" max="12" width="7.66015625" style="6" customWidth="1"/>
    <col min="13" max="13" width="10.16015625" style="6" customWidth="1"/>
    <col min="14" max="15" width="7.33203125" style="6" customWidth="1"/>
    <col min="16" max="16384" width="12" style="6" customWidth="1"/>
  </cols>
  <sheetData>
    <row r="2" spans="1:8" ht="18" customHeight="1">
      <c r="A2" s="1" t="s">
        <v>1118</v>
      </c>
      <c r="C2" s="824"/>
      <c r="D2" s="824"/>
      <c r="E2" s="824"/>
      <c r="F2" s="824"/>
      <c r="G2" s="824"/>
      <c r="H2" s="824"/>
    </row>
    <row r="3" spans="1:13" ht="35.25" customHeight="1" thickBot="1">
      <c r="A3" s="825" t="s">
        <v>1101</v>
      </c>
      <c r="B3" s="263">
        <v>1997</v>
      </c>
      <c r="C3" s="263">
        <v>1998</v>
      </c>
      <c r="D3" s="263">
        <v>1999</v>
      </c>
      <c r="E3" s="263">
        <v>2000</v>
      </c>
      <c r="F3" s="263">
        <v>2001</v>
      </c>
      <c r="G3" s="263">
        <v>2002</v>
      </c>
      <c r="H3" s="263">
        <v>2003</v>
      </c>
      <c r="I3" s="263">
        <v>2004</v>
      </c>
      <c r="J3" s="263">
        <v>2005</v>
      </c>
      <c r="K3" s="263">
        <v>2006</v>
      </c>
      <c r="L3" s="263" t="s">
        <v>1124</v>
      </c>
      <c r="M3" s="384" t="s">
        <v>1102</v>
      </c>
    </row>
    <row r="4" spans="1:13" ht="12.75">
      <c r="A4" s="834" t="s">
        <v>1103</v>
      </c>
      <c r="B4" s="518">
        <v>355922</v>
      </c>
      <c r="C4" s="518">
        <v>356433</v>
      </c>
      <c r="D4" s="518">
        <v>362147</v>
      </c>
      <c r="E4" s="518">
        <v>371430</v>
      </c>
      <c r="F4" s="518">
        <v>380406</v>
      </c>
      <c r="G4" s="518">
        <v>390207</v>
      </c>
      <c r="H4" s="518">
        <v>409813</v>
      </c>
      <c r="I4" s="518">
        <v>416339</v>
      </c>
      <c r="J4" s="518">
        <v>424528</v>
      </c>
      <c r="K4" s="518">
        <v>429967</v>
      </c>
      <c r="L4" s="518">
        <v>442568</v>
      </c>
      <c r="M4" s="629">
        <v>0.24344097864138772</v>
      </c>
    </row>
    <row r="5" spans="1:13" ht="12.75">
      <c r="A5" s="835" t="s">
        <v>1104</v>
      </c>
      <c r="B5" s="519">
        <v>134453</v>
      </c>
      <c r="C5" s="519">
        <v>134200</v>
      </c>
      <c r="D5" s="519">
        <v>134220</v>
      </c>
      <c r="E5" s="519">
        <v>133895</v>
      </c>
      <c r="F5" s="519">
        <v>134204</v>
      </c>
      <c r="G5" s="519">
        <v>133755</v>
      </c>
      <c r="H5" s="519">
        <v>135304</v>
      </c>
      <c r="I5" s="519">
        <v>136582</v>
      </c>
      <c r="J5" s="519">
        <v>138152</v>
      </c>
      <c r="K5" s="519">
        <v>139923</v>
      </c>
      <c r="L5" s="519">
        <v>141423</v>
      </c>
      <c r="M5" s="629">
        <v>0.0518396763181186</v>
      </c>
    </row>
    <row r="6" spans="1:13" ht="24">
      <c r="A6" s="836" t="s">
        <v>1105</v>
      </c>
      <c r="B6" s="519">
        <v>6595</v>
      </c>
      <c r="C6" s="519">
        <v>6681</v>
      </c>
      <c r="D6" s="519">
        <v>6697</v>
      </c>
      <c r="E6" s="519">
        <v>6676</v>
      </c>
      <c r="F6" s="519">
        <v>6800</v>
      </c>
      <c r="G6" s="519">
        <v>6462</v>
      </c>
      <c r="H6" s="519">
        <v>5377</v>
      </c>
      <c r="I6" s="519">
        <v>5477</v>
      </c>
      <c r="J6" s="519">
        <v>5609</v>
      </c>
      <c r="K6" s="519">
        <v>5911</v>
      </c>
      <c r="L6" s="519">
        <v>6192</v>
      </c>
      <c r="M6" s="629">
        <v>-0.06110689916603487</v>
      </c>
    </row>
    <row r="7" spans="1:13" ht="24">
      <c r="A7" s="836" t="s">
        <v>1106</v>
      </c>
      <c r="B7" s="519">
        <v>6205</v>
      </c>
      <c r="C7" s="519">
        <v>6392</v>
      </c>
      <c r="D7" s="519">
        <v>6698</v>
      </c>
      <c r="E7" s="519">
        <v>6864</v>
      </c>
      <c r="F7" s="519">
        <v>7090</v>
      </c>
      <c r="G7" s="519">
        <v>7197</v>
      </c>
      <c r="H7" s="519">
        <v>7381</v>
      </c>
      <c r="I7" s="519">
        <v>7386</v>
      </c>
      <c r="J7" s="519">
        <v>7565</v>
      </c>
      <c r="K7" s="519">
        <v>7477</v>
      </c>
      <c r="L7" s="519">
        <v>7729</v>
      </c>
      <c r="M7" s="629">
        <v>0.24560838033843674</v>
      </c>
    </row>
    <row r="8" spans="1:13" ht="36">
      <c r="A8" s="836" t="s">
        <v>1107</v>
      </c>
      <c r="B8" s="519">
        <v>2821</v>
      </c>
      <c r="C8" s="519">
        <v>3065</v>
      </c>
      <c r="D8" s="519">
        <v>3628</v>
      </c>
      <c r="E8" s="519">
        <v>4047</v>
      </c>
      <c r="F8" s="519">
        <v>4361</v>
      </c>
      <c r="G8" s="519">
        <v>4528</v>
      </c>
      <c r="H8" s="519">
        <v>4216</v>
      </c>
      <c r="I8" s="519">
        <v>4198</v>
      </c>
      <c r="J8" s="519">
        <v>4289</v>
      </c>
      <c r="K8" s="519">
        <v>4402</v>
      </c>
      <c r="L8" s="519">
        <v>4387</v>
      </c>
      <c r="M8" s="629">
        <v>0.5551222970577809</v>
      </c>
    </row>
    <row r="9" spans="1:13" ht="36">
      <c r="A9" s="836" t="s">
        <v>1108</v>
      </c>
      <c r="B9" s="519"/>
      <c r="C9" s="519"/>
      <c r="D9" s="519"/>
      <c r="E9" s="519"/>
      <c r="F9" s="519"/>
      <c r="G9" s="519"/>
      <c r="H9" s="519"/>
      <c r="I9" s="519">
        <v>5093</v>
      </c>
      <c r="J9" s="519">
        <v>4799</v>
      </c>
      <c r="K9" s="519">
        <v>4558</v>
      </c>
      <c r="L9" s="519">
        <v>4294</v>
      </c>
      <c r="M9" s="629"/>
    </row>
    <row r="10" spans="1:13" ht="12.75">
      <c r="A10" s="835" t="s">
        <v>1109</v>
      </c>
      <c r="B10" s="519">
        <v>1575</v>
      </c>
      <c r="C10" s="519">
        <v>1587</v>
      </c>
      <c r="D10" s="519">
        <v>1830</v>
      </c>
      <c r="E10" s="519">
        <v>2013</v>
      </c>
      <c r="F10" s="519">
        <v>2179</v>
      </c>
      <c r="G10" s="519">
        <v>2246</v>
      </c>
      <c r="H10" s="837" t="s">
        <v>1110</v>
      </c>
      <c r="I10" s="837" t="s">
        <v>1110</v>
      </c>
      <c r="J10" s="837" t="s">
        <v>1110</v>
      </c>
      <c r="K10" s="837" t="s">
        <v>1110</v>
      </c>
      <c r="L10" s="520">
        <v>2743</v>
      </c>
      <c r="M10" s="629">
        <v>0.7415873015873016</v>
      </c>
    </row>
    <row r="11" spans="1:13" ht="12.75">
      <c r="A11" s="835" t="s">
        <v>1111</v>
      </c>
      <c r="B11" s="519">
        <v>209</v>
      </c>
      <c r="C11" s="519">
        <v>204</v>
      </c>
      <c r="D11" s="519">
        <v>191</v>
      </c>
      <c r="E11" s="519">
        <v>181</v>
      </c>
      <c r="F11" s="519">
        <v>171</v>
      </c>
      <c r="G11" s="519">
        <v>155</v>
      </c>
      <c r="H11" s="519">
        <v>147</v>
      </c>
      <c r="I11" s="519">
        <v>139</v>
      </c>
      <c r="J11" s="519">
        <v>132</v>
      </c>
      <c r="K11" s="519">
        <v>127</v>
      </c>
      <c r="L11" s="519">
        <v>131</v>
      </c>
      <c r="M11" s="629">
        <v>-0.37320574162679426</v>
      </c>
    </row>
    <row r="12" spans="1:13" ht="12.75">
      <c r="A12" s="835" t="s">
        <v>1112</v>
      </c>
      <c r="B12" s="519">
        <v>121</v>
      </c>
      <c r="C12" s="519">
        <v>149</v>
      </c>
      <c r="D12" s="519">
        <v>220</v>
      </c>
      <c r="E12" s="519">
        <v>210</v>
      </c>
      <c r="F12" s="519">
        <v>248</v>
      </c>
      <c r="G12" s="519">
        <v>301</v>
      </c>
      <c r="H12" s="519">
        <v>417</v>
      </c>
      <c r="I12" s="519">
        <v>532</v>
      </c>
      <c r="J12" s="519">
        <v>465</v>
      </c>
      <c r="K12" s="519">
        <v>480</v>
      </c>
      <c r="L12" s="519">
        <v>674</v>
      </c>
      <c r="M12" s="629">
        <v>4.570247933884297</v>
      </c>
    </row>
    <row r="13" spans="1:13" ht="12.75">
      <c r="A13" s="835" t="s">
        <v>1113</v>
      </c>
      <c r="B13" s="519"/>
      <c r="C13" s="519"/>
      <c r="D13" s="519"/>
      <c r="E13" s="519"/>
      <c r="F13" s="519"/>
      <c r="G13" s="519">
        <v>3661</v>
      </c>
      <c r="H13" s="519">
        <v>3452</v>
      </c>
      <c r="I13" s="519">
        <v>3405</v>
      </c>
      <c r="J13" s="519">
        <v>3077</v>
      </c>
      <c r="K13" s="519">
        <v>3141</v>
      </c>
      <c r="L13" s="519">
        <v>3744</v>
      </c>
      <c r="M13" s="629"/>
    </row>
    <row r="14" spans="1:13" ht="12.75">
      <c r="A14" s="838" t="s">
        <v>1114</v>
      </c>
      <c r="B14" s="839"/>
      <c r="C14" s="839"/>
      <c r="D14" s="839"/>
      <c r="E14" s="839"/>
      <c r="F14" s="839"/>
      <c r="G14" s="839"/>
      <c r="H14" s="839"/>
      <c r="I14" s="839">
        <v>33</v>
      </c>
      <c r="J14" s="839">
        <v>82</v>
      </c>
      <c r="K14" s="839">
        <v>98</v>
      </c>
      <c r="L14" s="839">
        <v>76</v>
      </c>
      <c r="M14" s="629"/>
    </row>
    <row r="15" spans="1:13" ht="18.75" customHeight="1" thickBot="1">
      <c r="A15" s="825" t="s">
        <v>1115</v>
      </c>
      <c r="B15" s="141">
        <v>507901</v>
      </c>
      <c r="C15" s="141">
        <v>508711</v>
      </c>
      <c r="D15" s="141">
        <v>515631</v>
      </c>
      <c r="E15" s="141">
        <v>525316</v>
      </c>
      <c r="F15" s="141">
        <v>535459</v>
      </c>
      <c r="G15" s="141">
        <v>548512</v>
      </c>
      <c r="H15" s="141">
        <v>566107</v>
      </c>
      <c r="I15" s="141">
        <v>579184</v>
      </c>
      <c r="J15" s="141">
        <v>588698</v>
      </c>
      <c r="K15" s="141">
        <v>596084</v>
      </c>
      <c r="L15" s="141">
        <v>613961</v>
      </c>
      <c r="M15" s="374">
        <v>0.20882022283870283</v>
      </c>
    </row>
    <row r="16" spans="2:13" ht="8.25" customHeight="1">
      <c r="B16" s="826"/>
      <c r="C16" s="826"/>
      <c r="D16" s="827"/>
      <c r="E16" s="826"/>
      <c r="F16" s="826"/>
      <c r="G16" s="826"/>
      <c r="H16" s="828"/>
      <c r="J16" s="827"/>
      <c r="M16" s="829"/>
    </row>
    <row r="17" spans="1:13" ht="24" customHeight="1" thickBot="1">
      <c r="A17" s="840" t="s">
        <v>1116</v>
      </c>
      <c r="B17" s="841">
        <v>3289</v>
      </c>
      <c r="C17" s="841">
        <v>4139</v>
      </c>
      <c r="D17" s="841">
        <v>5286</v>
      </c>
      <c r="E17" s="841">
        <v>11211</v>
      </c>
      <c r="F17" s="841">
        <v>20144</v>
      </c>
      <c r="G17" s="841">
        <v>29507</v>
      </c>
      <c r="H17" s="841">
        <v>38159</v>
      </c>
      <c r="I17" s="841">
        <v>44234</v>
      </c>
      <c r="J17" s="841">
        <v>49396</v>
      </c>
      <c r="K17" s="841">
        <v>54301</v>
      </c>
      <c r="L17" s="841">
        <v>63313</v>
      </c>
      <c r="M17" s="842"/>
    </row>
    <row r="18" spans="1:13" s="24" customFormat="1" ht="7.5" customHeight="1">
      <c r="A18" s="830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</row>
    <row r="19" spans="1:13" s="24" customFormat="1" ht="30" customHeight="1" thickBot="1">
      <c r="A19" s="831" t="s">
        <v>1119</v>
      </c>
      <c r="B19" s="335"/>
      <c r="C19" s="832">
        <v>0.9583511517108468</v>
      </c>
      <c r="D19" s="832">
        <v>0.9584059002730437</v>
      </c>
      <c r="E19" s="832">
        <v>0.9660859538359966</v>
      </c>
      <c r="F19" s="832">
        <v>0.9626004246192899</v>
      </c>
      <c r="G19" s="832">
        <v>0.9629301930382635</v>
      </c>
      <c r="H19" s="832">
        <v>0.9790681586274883</v>
      </c>
      <c r="I19" s="832">
        <v>0.981798561397148</v>
      </c>
      <c r="J19" s="832">
        <v>0.98386950016176</v>
      </c>
      <c r="K19" s="832">
        <v>0.9828070327011966</v>
      </c>
      <c r="L19" s="832">
        <v>1.006</v>
      </c>
      <c r="M19" s="334"/>
    </row>
    <row r="20" spans="1:12" ht="12.75">
      <c r="A20" s="833" t="s">
        <v>1117</v>
      </c>
      <c r="L20" s="18"/>
    </row>
    <row r="21" spans="1:8" ht="28.5" customHeight="1">
      <c r="A21" s="1045" t="s">
        <v>1120</v>
      </c>
      <c r="B21" s="1046"/>
      <c r="C21" s="1046"/>
      <c r="D21" s="1046"/>
      <c r="E21" s="1046"/>
      <c r="F21" s="1046"/>
      <c r="G21" s="1046"/>
      <c r="H21" s="1046"/>
    </row>
    <row r="22" spans="1:11" ht="27" customHeight="1">
      <c r="A22" s="1047" t="s">
        <v>1121</v>
      </c>
      <c r="B22" s="1048"/>
      <c r="C22" s="1048"/>
      <c r="D22" s="1048"/>
      <c r="E22" s="1048"/>
      <c r="F22" s="1048"/>
      <c r="G22" s="1048"/>
      <c r="H22" s="1048"/>
      <c r="I22" s="1048"/>
      <c r="J22" s="1048"/>
      <c r="K22" s="1048"/>
    </row>
    <row r="23" ht="15.75">
      <c r="A23" s="44" t="s">
        <v>1122</v>
      </c>
    </row>
    <row r="24" ht="15.75">
      <c r="A24" s="44" t="s">
        <v>1123</v>
      </c>
    </row>
    <row r="26" ht="12.75">
      <c r="A26" s="1001" t="s">
        <v>501</v>
      </c>
    </row>
  </sheetData>
  <mergeCells count="2">
    <mergeCell ref="A21:H21"/>
    <mergeCell ref="A22:K22"/>
  </mergeCells>
  <hyperlinks>
    <hyperlink ref="A26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 codeName="Hoja83"/>
  <dimension ref="A1:P38"/>
  <sheetViews>
    <sheetView workbookViewId="0" topLeftCell="A1">
      <selection activeCell="A38" sqref="A38"/>
    </sheetView>
  </sheetViews>
  <sheetFormatPr defaultColWidth="12" defaultRowHeight="12.75"/>
  <cols>
    <col min="1" max="1" width="23.33203125" style="39" customWidth="1"/>
    <col min="2" max="2" width="38.5" style="0" customWidth="1"/>
    <col min="3" max="3" width="24.16015625" style="729" customWidth="1"/>
    <col min="4" max="4" width="23.16015625" style="19" customWidth="1"/>
    <col min="5" max="5" width="14.83203125" style="19" customWidth="1"/>
    <col min="6" max="6" width="16" style="19" bestFit="1" customWidth="1"/>
  </cols>
  <sheetData>
    <row r="1" spans="2:5" ht="12.75">
      <c r="B1" s="6"/>
      <c r="C1" s="843"/>
      <c r="D1" s="18"/>
      <c r="E1" s="18"/>
    </row>
    <row r="2" spans="1:5" ht="12.75">
      <c r="A2" s="378" t="s">
        <v>1138</v>
      </c>
      <c r="B2" s="6"/>
      <c r="C2" s="843"/>
      <c r="D2" s="18"/>
      <c r="E2" s="18"/>
    </row>
    <row r="3" spans="1:5" ht="31.5" customHeight="1" thickBot="1">
      <c r="A3" s="107"/>
      <c r="B3" s="107" t="s">
        <v>805</v>
      </c>
      <c r="C3" s="802" t="s">
        <v>921</v>
      </c>
      <c r="D3" s="802" t="s">
        <v>925</v>
      </c>
      <c r="E3" s="844" t="s">
        <v>920</v>
      </c>
    </row>
    <row r="4" spans="1:5" ht="12.75">
      <c r="A4" s="151" t="s">
        <v>807</v>
      </c>
      <c r="B4" s="151"/>
      <c r="C4" s="845">
        <v>691.98353</v>
      </c>
      <c r="D4" s="846" t="s">
        <v>966</v>
      </c>
      <c r="E4" s="847">
        <v>691.98353</v>
      </c>
    </row>
    <row r="5" spans="1:5" ht="12.75">
      <c r="A5" s="269"/>
      <c r="B5" s="269" t="s">
        <v>1125</v>
      </c>
      <c r="C5" s="302">
        <v>344.54934000000003</v>
      </c>
      <c r="D5" s="857" t="s">
        <v>966</v>
      </c>
      <c r="E5" s="51">
        <v>344.54934</v>
      </c>
    </row>
    <row r="6" spans="1:5" ht="12.75">
      <c r="A6" s="269"/>
      <c r="B6" s="269" t="s">
        <v>1126</v>
      </c>
      <c r="C6" s="302">
        <v>347.43419</v>
      </c>
      <c r="D6" s="858" t="s">
        <v>966</v>
      </c>
      <c r="E6" s="51">
        <v>347.43419</v>
      </c>
    </row>
    <row r="7" spans="1:16" ht="12.75">
      <c r="A7" s="74" t="s">
        <v>1127</v>
      </c>
      <c r="B7" s="74"/>
      <c r="C7" s="155">
        <v>605414.6969917681</v>
      </c>
      <c r="D7" s="97">
        <v>20728.724968999995</v>
      </c>
      <c r="E7" s="97">
        <v>625940.221990768</v>
      </c>
      <c r="F7" s="48"/>
      <c r="G7" s="47"/>
      <c r="H7" s="47"/>
      <c r="I7" s="47"/>
      <c r="J7" s="47"/>
      <c r="K7" s="47"/>
      <c r="L7" s="49"/>
      <c r="M7" s="49"/>
      <c r="N7" s="49"/>
      <c r="O7" s="49"/>
      <c r="P7" s="49"/>
    </row>
    <row r="8" spans="1:5" ht="15.75">
      <c r="A8" s="269"/>
      <c r="B8" s="269" t="s">
        <v>1141</v>
      </c>
      <c r="C8" s="302">
        <v>584138.7232711</v>
      </c>
      <c r="D8" s="51">
        <v>19246.045679999996</v>
      </c>
      <c r="E8" s="51">
        <v>603384.7689511</v>
      </c>
    </row>
    <row r="9" spans="1:5" ht="12.75">
      <c r="A9" s="269"/>
      <c r="B9" s="50" t="s">
        <v>812</v>
      </c>
      <c r="C9" s="302">
        <v>9443.426790000001</v>
      </c>
      <c r="D9" s="51">
        <v>11.6896</v>
      </c>
      <c r="E9" s="51">
        <v>9455.11639</v>
      </c>
    </row>
    <row r="10" spans="1:5" ht="12.75">
      <c r="A10" s="269"/>
      <c r="B10" s="269" t="s">
        <v>1128</v>
      </c>
      <c r="C10" s="302" t="s">
        <v>966</v>
      </c>
      <c r="D10" s="51">
        <v>326.0354889999999</v>
      </c>
      <c r="E10" s="51">
        <v>326.035489</v>
      </c>
    </row>
    <row r="11" spans="1:5" ht="12.75">
      <c r="A11" s="269"/>
      <c r="B11" s="269" t="s">
        <v>813</v>
      </c>
      <c r="C11" s="302">
        <v>9067.332825000001</v>
      </c>
      <c r="D11" s="302" t="s">
        <v>966</v>
      </c>
      <c r="E11" s="51">
        <v>9067.332825</v>
      </c>
    </row>
    <row r="12" spans="1:7" ht="12.75">
      <c r="A12" s="269"/>
      <c r="B12" s="269" t="s">
        <v>1129</v>
      </c>
      <c r="C12" s="302">
        <v>1262.38373</v>
      </c>
      <c r="D12" s="51">
        <v>1144.9542</v>
      </c>
      <c r="E12" s="51">
        <v>2407.33793</v>
      </c>
      <c r="G12" s="5"/>
    </row>
    <row r="13" spans="1:5" ht="12.75">
      <c r="A13" s="269"/>
      <c r="B13" s="269" t="s">
        <v>1130</v>
      </c>
      <c r="C13" s="302">
        <v>127.47918</v>
      </c>
      <c r="D13" s="302" t="s">
        <v>966</v>
      </c>
      <c r="E13" s="51">
        <v>127.47918</v>
      </c>
    </row>
    <row r="14" spans="1:5" ht="12.75">
      <c r="A14" s="269"/>
      <c r="B14" s="269" t="s">
        <v>1131</v>
      </c>
      <c r="C14" s="302">
        <v>1141.451</v>
      </c>
      <c r="D14" s="302" t="s">
        <v>966</v>
      </c>
      <c r="E14" s="51">
        <v>938.25103</v>
      </c>
    </row>
    <row r="15" spans="1:5" ht="12.75">
      <c r="A15" s="269"/>
      <c r="B15" s="269" t="s">
        <v>1132</v>
      </c>
      <c r="C15" s="302">
        <v>233.90019566800004</v>
      </c>
      <c r="D15" s="302" t="s">
        <v>966</v>
      </c>
      <c r="E15" s="51">
        <v>233.900195668</v>
      </c>
    </row>
    <row r="16" spans="1:5" ht="15.75">
      <c r="A16" s="74" t="s">
        <v>1142</v>
      </c>
      <c r="B16" s="74"/>
      <c r="C16" s="155">
        <v>581.3055099999997</v>
      </c>
      <c r="D16" s="97">
        <v>5936.5102400000005</v>
      </c>
      <c r="E16" s="97">
        <v>6517.81575</v>
      </c>
    </row>
    <row r="17" spans="1:6" s="5" customFormat="1" ht="12.75">
      <c r="A17" s="269"/>
      <c r="B17" s="269"/>
      <c r="C17" s="302"/>
      <c r="D17" s="51"/>
      <c r="E17" s="51"/>
      <c r="F17" s="848"/>
    </row>
    <row r="18" spans="1:5" ht="12.75">
      <c r="A18" s="74" t="s">
        <v>819</v>
      </c>
      <c r="B18" s="74"/>
      <c r="C18" s="155">
        <v>31005.89486</v>
      </c>
      <c r="D18" s="155" t="s">
        <v>966</v>
      </c>
      <c r="E18" s="97">
        <v>31005.89486</v>
      </c>
    </row>
    <row r="19" spans="1:5" ht="12.75">
      <c r="A19" s="269"/>
      <c r="B19" s="269" t="s">
        <v>820</v>
      </c>
      <c r="C19" s="302">
        <v>15077.11436</v>
      </c>
      <c r="D19" s="302" t="s">
        <v>966</v>
      </c>
      <c r="E19" s="51">
        <v>15077.11436</v>
      </c>
    </row>
    <row r="20" spans="1:5" ht="12.75">
      <c r="A20" s="269"/>
      <c r="B20" s="269" t="s">
        <v>821</v>
      </c>
      <c r="C20" s="302">
        <v>15928.7805</v>
      </c>
      <c r="D20" s="302" t="s">
        <v>966</v>
      </c>
      <c r="E20" s="51">
        <v>15928.7805</v>
      </c>
    </row>
    <row r="21" spans="1:5" ht="16.5" customHeight="1" thickBot="1">
      <c r="A21" s="3" t="s">
        <v>822</v>
      </c>
      <c r="B21" s="3"/>
      <c r="C21" s="166">
        <v>637693.880891768</v>
      </c>
      <c r="D21" s="166">
        <v>26665</v>
      </c>
      <c r="E21" s="166">
        <v>664156</v>
      </c>
    </row>
    <row r="22" spans="1:5" ht="12.75">
      <c r="A22" s="269"/>
      <c r="B22" s="269" t="s">
        <v>823</v>
      </c>
      <c r="C22" s="302">
        <v>138839.45336</v>
      </c>
      <c r="D22" s="857" t="s">
        <v>966</v>
      </c>
      <c r="E22" s="51">
        <v>138839.45336</v>
      </c>
    </row>
    <row r="23" spans="1:5" ht="12.75">
      <c r="A23" s="269"/>
      <c r="B23" s="269" t="s">
        <v>824</v>
      </c>
      <c r="C23" s="302">
        <v>1517.5053683823526</v>
      </c>
      <c r="D23" s="302" t="s">
        <v>966</v>
      </c>
      <c r="E23" s="51">
        <v>1517.50536838235</v>
      </c>
    </row>
    <row r="24" spans="1:5" ht="12.75">
      <c r="A24" s="269"/>
      <c r="B24" s="269" t="s">
        <v>825</v>
      </c>
      <c r="C24" s="302">
        <v>7946.419249999999</v>
      </c>
      <c r="D24" s="51">
        <v>5.5815</v>
      </c>
      <c r="E24" s="51">
        <v>7952.00075</v>
      </c>
    </row>
    <row r="25" spans="1:5" ht="16.5" customHeight="1" thickBot="1">
      <c r="A25" s="3" t="s">
        <v>826</v>
      </c>
      <c r="B25" s="3"/>
      <c r="C25" s="166">
        <v>148303.37797838237</v>
      </c>
      <c r="D25" s="89">
        <v>5.5815</v>
      </c>
      <c r="E25" s="89">
        <v>148308.959478382</v>
      </c>
    </row>
    <row r="26" spans="1:6" s="5" customFormat="1" ht="12.75">
      <c r="A26" s="269"/>
      <c r="B26" s="269"/>
      <c r="C26" s="859"/>
      <c r="D26" s="54"/>
      <c r="E26" s="54"/>
      <c r="F26" s="848"/>
    </row>
    <row r="27" spans="1:5" ht="12.75">
      <c r="A27" s="74" t="s">
        <v>1133</v>
      </c>
      <c r="B27" s="74"/>
      <c r="C27" s="155">
        <v>23.23254</v>
      </c>
      <c r="D27" s="97">
        <v>32.75228</v>
      </c>
      <c r="E27" s="97">
        <v>55.98482</v>
      </c>
    </row>
    <row r="28" spans="1:5" ht="17.25" customHeight="1" thickBot="1">
      <c r="A28" s="3" t="s">
        <v>1134</v>
      </c>
      <c r="B28" s="3"/>
      <c r="C28" s="166">
        <v>786020.4914101504</v>
      </c>
      <c r="D28" s="89">
        <v>26703.568989</v>
      </c>
      <c r="E28" s="849">
        <v>812520.86042915</v>
      </c>
    </row>
    <row r="29" spans="1:5" ht="13.5" thickBot="1">
      <c r="A29" s="49"/>
      <c r="B29" s="5"/>
      <c r="C29" s="860"/>
      <c r="D29" s="848"/>
      <c r="E29" s="848"/>
    </row>
    <row r="30" spans="1:6" s="39" customFormat="1" ht="19.5" customHeight="1">
      <c r="A30" s="850" t="s">
        <v>1135</v>
      </c>
      <c r="B30" s="851"/>
      <c r="C30" s="852">
        <v>0.8113237764166675</v>
      </c>
      <c r="D30" s="853"/>
      <c r="F30" s="142"/>
    </row>
    <row r="31" spans="1:6" s="39" customFormat="1" ht="12.75">
      <c r="A31" s="245" t="s">
        <v>1136</v>
      </c>
      <c r="B31" s="246"/>
      <c r="C31" s="854">
        <v>0.18867622358333244</v>
      </c>
      <c r="D31" s="853"/>
      <c r="F31" s="142"/>
    </row>
    <row r="32" spans="1:6" s="39" customFormat="1" ht="11.25" customHeight="1">
      <c r="A32" s="245" t="s">
        <v>1137</v>
      </c>
      <c r="B32" s="249"/>
      <c r="C32" s="854">
        <v>0.9159840797240881</v>
      </c>
      <c r="D32" s="855"/>
      <c r="F32" s="142"/>
    </row>
    <row r="33" spans="1:6" s="39" customFormat="1" ht="13.5" thickBot="1">
      <c r="A33" s="250" t="s">
        <v>1004</v>
      </c>
      <c r="B33" s="251"/>
      <c r="C33" s="856">
        <v>0.9493467938061598</v>
      </c>
      <c r="D33" s="853"/>
      <c r="F33" s="142"/>
    </row>
    <row r="34" spans="1:4" s="6" customFormat="1" ht="12.75">
      <c r="A34" s="6" t="s">
        <v>1143</v>
      </c>
      <c r="C34" s="18"/>
      <c r="D34" s="18"/>
    </row>
    <row r="35" spans="1:6" ht="15.75">
      <c r="A35" s="44" t="s">
        <v>1139</v>
      </c>
      <c r="C35" s="19"/>
      <c r="E35"/>
      <c r="F35"/>
    </row>
    <row r="36" spans="1:6" ht="15.75">
      <c r="A36" s="43" t="s">
        <v>1140</v>
      </c>
      <c r="C36" s="19"/>
      <c r="E36"/>
      <c r="F36"/>
    </row>
    <row r="38" ht="12.75">
      <c r="A38" s="1001" t="s">
        <v>501</v>
      </c>
    </row>
  </sheetData>
  <hyperlinks>
    <hyperlink ref="A38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 codeName="Hoja84"/>
  <dimension ref="A1:P38"/>
  <sheetViews>
    <sheetView workbookViewId="0" topLeftCell="A1">
      <selection activeCell="A2" sqref="A2"/>
    </sheetView>
  </sheetViews>
  <sheetFormatPr defaultColWidth="12" defaultRowHeight="12.75"/>
  <cols>
    <col min="1" max="1" width="21" style="0" customWidth="1"/>
    <col min="2" max="2" width="40.5" style="0" customWidth="1"/>
    <col min="3" max="3" width="17" style="19" customWidth="1"/>
    <col min="4" max="4" width="17.33203125" style="19" customWidth="1"/>
    <col min="5" max="5" width="11" style="19" customWidth="1"/>
    <col min="6" max="6" width="16" style="19" bestFit="1" customWidth="1"/>
    <col min="7" max="9" width="12" style="19" customWidth="1"/>
  </cols>
  <sheetData>
    <row r="1" spans="2:5" ht="12.75">
      <c r="B1" s="6"/>
      <c r="C1" s="18"/>
      <c r="D1" s="18"/>
      <c r="E1" s="18"/>
    </row>
    <row r="2" spans="1:5" ht="12.75" customHeight="1">
      <c r="A2" s="378" t="s">
        <v>1148</v>
      </c>
      <c r="B2" s="6"/>
      <c r="C2" s="18"/>
      <c r="D2" s="18"/>
      <c r="E2" s="18"/>
    </row>
    <row r="3" spans="1:5" ht="24" customHeight="1" thickBot="1">
      <c r="A3" s="107"/>
      <c r="B3" s="107" t="s">
        <v>805</v>
      </c>
      <c r="C3" s="802" t="s">
        <v>921</v>
      </c>
      <c r="D3" s="802" t="s">
        <v>925</v>
      </c>
      <c r="E3" s="861" t="s">
        <v>167</v>
      </c>
    </row>
    <row r="4" spans="1:5" ht="12.75">
      <c r="A4" s="151" t="s">
        <v>807</v>
      </c>
      <c r="B4" s="151"/>
      <c r="C4" s="22">
        <v>795.50643</v>
      </c>
      <c r="D4" s="22">
        <v>134.68079999999998</v>
      </c>
      <c r="E4" s="22">
        <v>930.18723</v>
      </c>
    </row>
    <row r="5" spans="1:5" ht="12.75">
      <c r="A5" s="269"/>
      <c r="B5" s="269" t="s">
        <v>1125</v>
      </c>
      <c r="C5" s="51">
        <v>436.65961</v>
      </c>
      <c r="D5" s="51">
        <v>134.68079999999998</v>
      </c>
      <c r="E5" s="51">
        <v>571.34041</v>
      </c>
    </row>
    <row r="6" spans="1:5" ht="12.75">
      <c r="A6" s="269"/>
      <c r="B6" s="269" t="s">
        <v>1126</v>
      </c>
      <c r="C6" s="51">
        <v>358.84682</v>
      </c>
      <c r="D6" s="302" t="s">
        <v>966</v>
      </c>
      <c r="E6" s="51">
        <v>358.84682</v>
      </c>
    </row>
    <row r="7" spans="1:16" ht="12.75">
      <c r="A7" s="74" t="s">
        <v>1127</v>
      </c>
      <c r="B7" s="74"/>
      <c r="C7" s="97">
        <v>650068.3563840919</v>
      </c>
      <c r="D7" s="97">
        <v>27973.439831</v>
      </c>
      <c r="E7" s="97">
        <v>678041.796215092</v>
      </c>
      <c r="F7" s="48"/>
      <c r="G7" s="48"/>
      <c r="H7" s="48"/>
      <c r="I7" s="48"/>
      <c r="J7" s="47"/>
      <c r="K7" s="47"/>
      <c r="L7" s="49"/>
      <c r="M7" s="49"/>
      <c r="N7" s="49"/>
      <c r="O7" s="49"/>
      <c r="P7" s="49"/>
    </row>
    <row r="8" spans="1:5" ht="15.75">
      <c r="A8" s="269"/>
      <c r="B8" s="269" t="s">
        <v>1141</v>
      </c>
      <c r="C8" s="51">
        <v>627860.1272509999</v>
      </c>
      <c r="D8" s="51">
        <v>26283.45016</v>
      </c>
      <c r="E8" s="51">
        <v>654278.2583909999</v>
      </c>
    </row>
    <row r="9" spans="1:5" ht="12.75">
      <c r="A9" s="269"/>
      <c r="B9" s="50" t="s">
        <v>812</v>
      </c>
      <c r="C9" s="51">
        <v>10536.62125</v>
      </c>
      <c r="D9" s="51">
        <v>11.65953</v>
      </c>
      <c r="E9" s="51">
        <v>10548.28078</v>
      </c>
    </row>
    <row r="10" spans="1:5" ht="12.75">
      <c r="A10" s="269"/>
      <c r="B10" s="269" t="s">
        <v>1128</v>
      </c>
      <c r="C10" s="302" t="s">
        <v>966</v>
      </c>
      <c r="D10" s="51">
        <v>413.045081</v>
      </c>
      <c r="E10" s="51">
        <v>413.045081</v>
      </c>
    </row>
    <row r="11" spans="1:5" ht="12.75">
      <c r="A11" s="269"/>
      <c r="B11" s="269" t="s">
        <v>813</v>
      </c>
      <c r="C11" s="51">
        <v>9849.39322</v>
      </c>
      <c r="D11" s="302" t="s">
        <v>966</v>
      </c>
      <c r="E11" s="51">
        <v>9849.39322</v>
      </c>
    </row>
    <row r="12" spans="1:5" ht="12.75">
      <c r="A12" s="269"/>
      <c r="B12" s="269" t="s">
        <v>1129</v>
      </c>
      <c r="C12" s="51">
        <v>303.06397</v>
      </c>
      <c r="D12" s="51">
        <v>1265.2850600000002</v>
      </c>
      <c r="E12" s="51">
        <v>1568.34903</v>
      </c>
    </row>
    <row r="13" spans="1:5" ht="12.75">
      <c r="A13" s="269"/>
      <c r="B13" s="269" t="s">
        <v>1130</v>
      </c>
      <c r="C13" s="51">
        <v>152.56134</v>
      </c>
      <c r="D13" s="302" t="s">
        <v>966</v>
      </c>
      <c r="E13" s="51">
        <v>152.56134</v>
      </c>
    </row>
    <row r="14" spans="1:5" ht="12.75">
      <c r="A14" s="269"/>
      <c r="B14" s="269" t="s">
        <v>1131</v>
      </c>
      <c r="C14" s="51">
        <v>1142.953</v>
      </c>
      <c r="D14" s="302" t="s">
        <v>966</v>
      </c>
      <c r="E14" s="51">
        <v>957.6653</v>
      </c>
    </row>
    <row r="15" spans="1:5" ht="12.75">
      <c r="A15" s="269"/>
      <c r="B15" s="269" t="s">
        <v>1132</v>
      </c>
      <c r="C15" s="51">
        <v>223.63635309199998</v>
      </c>
      <c r="D15" s="302" t="s">
        <v>966</v>
      </c>
      <c r="E15" s="51">
        <v>223.63635309199998</v>
      </c>
    </row>
    <row r="16" spans="1:5" ht="15.75">
      <c r="A16" s="74" t="s">
        <v>1142</v>
      </c>
      <c r="B16" s="74"/>
      <c r="C16" s="97">
        <v>376.3963600000002</v>
      </c>
      <c r="D16" s="97">
        <v>4547.06229</v>
      </c>
      <c r="E16" s="97">
        <v>4923.4586500000005</v>
      </c>
    </row>
    <row r="17" spans="1:9" s="5" customFormat="1" ht="12.75">
      <c r="A17" s="269"/>
      <c r="B17" s="269"/>
      <c r="C17" s="51"/>
      <c r="D17" s="51"/>
      <c r="E17" s="51"/>
      <c r="F17" s="848"/>
      <c r="G17" s="848"/>
      <c r="H17" s="848"/>
      <c r="I17" s="848"/>
    </row>
    <row r="18" spans="1:9" s="5" customFormat="1" ht="12.75">
      <c r="A18" s="74" t="s">
        <v>819</v>
      </c>
      <c r="B18" s="74"/>
      <c r="C18" s="97">
        <v>32024.761114</v>
      </c>
      <c r="D18" s="155" t="s">
        <v>966</v>
      </c>
      <c r="E18" s="97">
        <v>32024.761114</v>
      </c>
      <c r="F18" s="848"/>
      <c r="G18" s="848"/>
      <c r="H18" s="848"/>
      <c r="I18" s="848"/>
    </row>
    <row r="19" spans="1:5" ht="12.75">
      <c r="A19" s="269"/>
      <c r="B19" s="269" t="s">
        <v>820</v>
      </c>
      <c r="C19" s="51">
        <v>15756.83333</v>
      </c>
      <c r="D19" s="302" t="s">
        <v>966</v>
      </c>
      <c r="E19" s="51">
        <v>15756.83333</v>
      </c>
    </row>
    <row r="20" spans="1:5" ht="12.75">
      <c r="A20" s="269"/>
      <c r="B20" s="269" t="s">
        <v>821</v>
      </c>
      <c r="C20" s="51">
        <v>16267.927783999998</v>
      </c>
      <c r="D20" s="302" t="s">
        <v>966</v>
      </c>
      <c r="E20" s="51">
        <v>16267.927783999998</v>
      </c>
    </row>
    <row r="21" spans="1:5" ht="18" customHeight="1" thickBot="1">
      <c r="A21" s="3" t="s">
        <v>822</v>
      </c>
      <c r="B21" s="3"/>
      <c r="C21" s="36">
        <v>683265.0202880919</v>
      </c>
      <c r="D21" s="36">
        <v>32665</v>
      </c>
      <c r="E21" s="36">
        <v>715920.203209092</v>
      </c>
    </row>
    <row r="22" spans="1:9" s="49" customFormat="1" ht="12.75">
      <c r="A22" s="269"/>
      <c r="B22" s="269" t="s">
        <v>823</v>
      </c>
      <c r="C22" s="51">
        <v>158583.22672</v>
      </c>
      <c r="D22" s="302" t="s">
        <v>966</v>
      </c>
      <c r="E22" s="51">
        <v>158583.22672</v>
      </c>
      <c r="F22" s="862"/>
      <c r="G22" s="862"/>
      <c r="H22" s="862"/>
      <c r="I22" s="862"/>
    </row>
    <row r="23" spans="1:5" ht="12.75">
      <c r="A23" s="269"/>
      <c r="B23" s="269" t="s">
        <v>824</v>
      </c>
      <c r="C23" s="51">
        <v>1609.6508033823525</v>
      </c>
      <c r="D23" s="302" t="s">
        <v>966</v>
      </c>
      <c r="E23" s="51">
        <v>1609.6508033823525</v>
      </c>
    </row>
    <row r="24" spans="1:5" ht="12.75">
      <c r="A24" s="269"/>
      <c r="B24" s="269" t="s">
        <v>825</v>
      </c>
      <c r="C24" s="51">
        <v>9206.664716666666</v>
      </c>
      <c r="D24" s="51">
        <v>6.00392</v>
      </c>
      <c r="E24" s="51">
        <v>9212.668636666667</v>
      </c>
    </row>
    <row r="25" spans="1:5" ht="18" customHeight="1" thickBot="1">
      <c r="A25" s="3" t="s">
        <v>826</v>
      </c>
      <c r="B25" s="3"/>
      <c r="C25" s="36">
        <v>169399.54224004905</v>
      </c>
      <c r="D25" s="36">
        <v>6.00392</v>
      </c>
      <c r="E25" s="36">
        <v>169405.546160049</v>
      </c>
    </row>
    <row r="26" spans="1:9" s="5" customFormat="1" ht="8.25" customHeight="1">
      <c r="A26" s="269"/>
      <c r="B26" s="269"/>
      <c r="C26" s="866"/>
      <c r="D26" s="866"/>
      <c r="E26" s="866"/>
      <c r="F26" s="848"/>
      <c r="G26" s="848"/>
      <c r="H26" s="848"/>
      <c r="I26" s="848"/>
    </row>
    <row r="27" spans="1:5" ht="12.75">
      <c r="A27" s="74" t="s">
        <v>1133</v>
      </c>
      <c r="B27" s="74"/>
      <c r="C27" s="155" t="s">
        <v>966</v>
      </c>
      <c r="D27" s="97">
        <v>0.7410599999999999</v>
      </c>
      <c r="E27" s="97">
        <v>0.7410599999999999</v>
      </c>
    </row>
    <row r="28" spans="1:9" s="49" customFormat="1" ht="17.25" customHeight="1" thickBot="1">
      <c r="A28" s="3" t="s">
        <v>1134</v>
      </c>
      <c r="B28" s="3"/>
      <c r="C28" s="89">
        <v>852664.5625281408</v>
      </c>
      <c r="D28" s="89">
        <v>32661.927901</v>
      </c>
      <c r="E28" s="89">
        <v>885326.4904291409</v>
      </c>
      <c r="F28" s="862"/>
      <c r="G28" s="862"/>
      <c r="H28" s="862"/>
      <c r="I28" s="862"/>
    </row>
    <row r="29" spans="1:5" ht="13.5" thickBot="1">
      <c r="A29" s="5"/>
      <c r="B29" s="5"/>
      <c r="C29" s="848"/>
      <c r="D29" s="848"/>
      <c r="E29" s="848"/>
    </row>
    <row r="30" spans="1:4" s="39" customFormat="1" ht="18.75" customHeight="1">
      <c r="A30" s="850" t="s">
        <v>1001</v>
      </c>
      <c r="B30" s="851"/>
      <c r="C30" s="852">
        <v>0.8013292100028395</v>
      </c>
      <c r="D30" s="863"/>
    </row>
    <row r="31" spans="1:4" s="39" customFormat="1" ht="12.75">
      <c r="A31" s="245" t="s">
        <v>1144</v>
      </c>
      <c r="B31" s="246"/>
      <c r="C31" s="854">
        <v>0.19867078999716056</v>
      </c>
      <c r="D31" s="863"/>
    </row>
    <row r="32" spans="1:4" s="39" customFormat="1" ht="12.75">
      <c r="A32" s="245" t="s">
        <v>1145</v>
      </c>
      <c r="B32" s="249"/>
      <c r="C32" s="854">
        <v>0.9189115622899428</v>
      </c>
      <c r="D32" s="864"/>
    </row>
    <row r="33" spans="1:4" s="39" customFormat="1" ht="13.5" thickBot="1">
      <c r="A33" s="250" t="s">
        <v>1147</v>
      </c>
      <c r="B33" s="251"/>
      <c r="C33" s="856">
        <v>0.951414659146457</v>
      </c>
      <c r="D33" s="863"/>
    </row>
    <row r="34" spans="1:4" s="6" customFormat="1" ht="12.75">
      <c r="A34" s="6" t="s">
        <v>1143</v>
      </c>
      <c r="C34" s="18"/>
      <c r="D34" s="18"/>
    </row>
    <row r="35" spans="1:9" ht="15.75">
      <c r="A35" s="44" t="s">
        <v>1149</v>
      </c>
      <c r="B35" s="6"/>
      <c r="C35" s="18"/>
      <c r="D35" s="18"/>
      <c r="E35"/>
      <c r="F35"/>
      <c r="G35"/>
      <c r="H35"/>
      <c r="I35"/>
    </row>
    <row r="36" spans="1:9" ht="15.75">
      <c r="A36" s="43" t="s">
        <v>1150</v>
      </c>
      <c r="E36"/>
      <c r="F36"/>
      <c r="G36"/>
      <c r="H36"/>
      <c r="I36"/>
    </row>
    <row r="37" spans="5:9" ht="12.75">
      <c r="E37"/>
      <c r="F37"/>
      <c r="G37"/>
      <c r="H37"/>
      <c r="I37"/>
    </row>
    <row r="38" ht="12.75">
      <c r="A38" s="1001" t="s">
        <v>501</v>
      </c>
    </row>
  </sheetData>
  <hyperlinks>
    <hyperlink ref="A38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 codeName="Hoja85"/>
  <dimension ref="A1:M19"/>
  <sheetViews>
    <sheetView workbookViewId="0" topLeftCell="A1">
      <selection activeCell="B19" sqref="B19"/>
    </sheetView>
  </sheetViews>
  <sheetFormatPr defaultColWidth="12" defaultRowHeight="12.75"/>
  <cols>
    <col min="1" max="1" width="0.1640625" style="0" customWidth="1"/>
    <col min="2" max="2" width="44.5" style="324" customWidth="1"/>
    <col min="3" max="3" width="11.33203125" style="19" customWidth="1"/>
    <col min="4" max="4" width="10.83203125" style="19" customWidth="1"/>
    <col min="5" max="5" width="9.66015625" style="19" customWidth="1"/>
    <col min="6" max="6" width="10.16015625" style="19" customWidth="1"/>
    <col min="7" max="7" width="8.83203125" style="19" customWidth="1"/>
    <col min="8" max="8" width="8.66015625" style="19" customWidth="1"/>
    <col min="9" max="9" width="10" style="19" customWidth="1"/>
    <col min="10" max="10" width="9" style="19" customWidth="1"/>
    <col min="11" max="11" width="12" style="19" customWidth="1"/>
    <col min="12" max="12" width="10.66015625" style="19" customWidth="1"/>
    <col min="13" max="13" width="28.16015625" style="19" bestFit="1" customWidth="1"/>
    <col min="14" max="20" width="28.16015625" style="0" bestFit="1" customWidth="1"/>
    <col min="21" max="21" width="16" style="0" customWidth="1"/>
    <col min="22" max="22" width="16" style="0" bestFit="1" customWidth="1"/>
  </cols>
  <sheetData>
    <row r="1" ht="12.75">
      <c r="A1" s="1"/>
    </row>
    <row r="2" spans="1:11" ht="12.75">
      <c r="A2" s="6"/>
      <c r="B2" s="1" t="s">
        <v>1161</v>
      </c>
      <c r="C2" s="18"/>
      <c r="D2" s="18"/>
      <c r="E2" s="18"/>
      <c r="F2" s="18"/>
      <c r="G2" s="18"/>
      <c r="H2" s="18"/>
      <c r="I2" s="18"/>
      <c r="J2" s="18"/>
      <c r="K2" s="18"/>
    </row>
    <row r="3" spans="1:13" s="160" customFormat="1" ht="49.5" customHeight="1" thickBot="1">
      <c r="A3" s="107"/>
      <c r="B3" s="867" t="s">
        <v>862</v>
      </c>
      <c r="C3" s="802" t="s">
        <v>1151</v>
      </c>
      <c r="D3" s="802" t="s">
        <v>1152</v>
      </c>
      <c r="E3" s="802" t="s">
        <v>1153</v>
      </c>
      <c r="F3" s="802" t="s">
        <v>1154</v>
      </c>
      <c r="G3" s="802" t="s">
        <v>1155</v>
      </c>
      <c r="H3" s="802" t="s">
        <v>1156</v>
      </c>
      <c r="I3" s="802" t="s">
        <v>1157</v>
      </c>
      <c r="J3" s="802" t="s">
        <v>1158</v>
      </c>
      <c r="K3" s="802" t="s">
        <v>1159</v>
      </c>
      <c r="L3" s="159"/>
      <c r="M3" s="159"/>
    </row>
    <row r="4" spans="1:12" ht="15.75">
      <c r="A4" s="161"/>
      <c r="B4" s="161" t="s">
        <v>1162</v>
      </c>
      <c r="C4" s="152">
        <v>584138.7235511</v>
      </c>
      <c r="D4" s="152">
        <v>9443.42679</v>
      </c>
      <c r="E4" s="153" t="s">
        <v>966</v>
      </c>
      <c r="F4" s="152">
        <v>9067.332825</v>
      </c>
      <c r="G4" s="152">
        <v>1262.38373</v>
      </c>
      <c r="H4" s="152">
        <v>127.47918</v>
      </c>
      <c r="I4" s="152">
        <v>1141.4513</v>
      </c>
      <c r="J4" s="152">
        <v>233.90019566800004</v>
      </c>
      <c r="K4" s="152">
        <v>605414.6975717681</v>
      </c>
      <c r="L4" s="868"/>
    </row>
    <row r="5" spans="1:12" ht="12.75">
      <c r="A5" s="871"/>
      <c r="B5" s="352" t="s">
        <v>922</v>
      </c>
      <c r="C5" s="51">
        <v>413198.89274360007</v>
      </c>
      <c r="D5" s="51">
        <v>6885.330910000001</v>
      </c>
      <c r="E5" s="302" t="s">
        <v>966</v>
      </c>
      <c r="F5" s="51">
        <v>4561.6416150000005</v>
      </c>
      <c r="G5" s="302" t="s">
        <v>966</v>
      </c>
      <c r="H5" s="302" t="s">
        <v>966</v>
      </c>
      <c r="I5" s="302" t="s">
        <v>966</v>
      </c>
      <c r="J5" s="302" t="s">
        <v>966</v>
      </c>
      <c r="K5" s="51">
        <v>424645.8652686001</v>
      </c>
      <c r="L5" s="868"/>
    </row>
    <row r="6" spans="1:12" ht="12.75">
      <c r="A6" s="871"/>
      <c r="B6" s="352" t="s">
        <v>923</v>
      </c>
      <c r="C6" s="51">
        <v>125713.93922</v>
      </c>
      <c r="D6" s="51">
        <v>26.841669999999997</v>
      </c>
      <c r="E6" s="302" t="s">
        <v>966</v>
      </c>
      <c r="F6" s="51">
        <v>3860.5577999999996</v>
      </c>
      <c r="G6" s="302" t="s">
        <v>966</v>
      </c>
      <c r="H6" s="302" t="s">
        <v>966</v>
      </c>
      <c r="I6" s="302" t="s">
        <v>966</v>
      </c>
      <c r="J6" s="302" t="s">
        <v>966</v>
      </c>
      <c r="K6" s="51">
        <v>129601.33869</v>
      </c>
      <c r="L6" s="868"/>
    </row>
    <row r="7" spans="1:12" ht="12.75">
      <c r="A7" s="871"/>
      <c r="B7" s="352" t="s">
        <v>855</v>
      </c>
      <c r="C7" s="51">
        <v>25203.446127</v>
      </c>
      <c r="D7" s="51">
        <v>2531.25421</v>
      </c>
      <c r="E7" s="302" t="s">
        <v>966</v>
      </c>
      <c r="F7" s="51">
        <v>645.13341</v>
      </c>
      <c r="G7" s="51">
        <v>1262.38373</v>
      </c>
      <c r="H7" s="51">
        <v>127.47918</v>
      </c>
      <c r="I7" s="51">
        <v>1141.4513</v>
      </c>
      <c r="J7" s="51">
        <v>233.90019566800004</v>
      </c>
      <c r="K7" s="51">
        <v>31145.048152667998</v>
      </c>
      <c r="L7" s="868"/>
    </row>
    <row r="8" spans="1:12" ht="12.75">
      <c r="A8" s="871"/>
      <c r="B8" s="352" t="s">
        <v>856</v>
      </c>
      <c r="C8" s="51">
        <v>30044.434460500004</v>
      </c>
      <c r="D8" s="302" t="s">
        <v>966</v>
      </c>
      <c r="E8" s="302" t="s">
        <v>966</v>
      </c>
      <c r="F8" s="302" t="s">
        <v>966</v>
      </c>
      <c r="G8" s="302" t="s">
        <v>966</v>
      </c>
      <c r="H8" s="302" t="s">
        <v>966</v>
      </c>
      <c r="I8" s="302" t="s">
        <v>966</v>
      </c>
      <c r="J8" s="302" t="s">
        <v>966</v>
      </c>
      <c r="K8" s="51">
        <v>30044.434460500004</v>
      </c>
      <c r="L8" s="868"/>
    </row>
    <row r="9" spans="1:12" ht="12.75">
      <c r="A9" s="162"/>
      <c r="B9" s="162" t="s">
        <v>925</v>
      </c>
      <c r="C9" s="97">
        <v>19246.04568</v>
      </c>
      <c r="D9" s="97">
        <v>11.6896</v>
      </c>
      <c r="E9" s="97">
        <v>326.0354889999999</v>
      </c>
      <c r="F9" s="869" t="s">
        <v>966</v>
      </c>
      <c r="G9" s="97">
        <v>1144.9542</v>
      </c>
      <c r="H9" s="155" t="s">
        <v>966</v>
      </c>
      <c r="I9" s="155" t="s">
        <v>966</v>
      </c>
      <c r="J9" s="870" t="s">
        <v>966</v>
      </c>
      <c r="K9" s="164">
        <v>20728.724969000003</v>
      </c>
      <c r="L9" s="868"/>
    </row>
    <row r="10" spans="1:12" ht="12.75">
      <c r="A10" s="871"/>
      <c r="B10" s="352" t="s">
        <v>858</v>
      </c>
      <c r="C10" s="51">
        <v>17869.928809999998</v>
      </c>
      <c r="D10" s="302" t="s">
        <v>966</v>
      </c>
      <c r="E10" s="302" t="s">
        <v>966</v>
      </c>
      <c r="F10" s="302" t="s">
        <v>966</v>
      </c>
      <c r="G10" s="302" t="s">
        <v>966</v>
      </c>
      <c r="H10" s="302" t="s">
        <v>966</v>
      </c>
      <c r="I10" s="302" t="s">
        <v>966</v>
      </c>
      <c r="J10" s="302" t="s">
        <v>966</v>
      </c>
      <c r="K10" s="51">
        <v>17869.928809999998</v>
      </c>
      <c r="L10" s="868"/>
    </row>
    <row r="11" spans="1:12" ht="12.75">
      <c r="A11" s="871"/>
      <c r="B11" s="352" t="s">
        <v>866</v>
      </c>
      <c r="C11" s="51">
        <v>814.2268399999999</v>
      </c>
      <c r="D11" s="302" t="s">
        <v>966</v>
      </c>
      <c r="E11" s="302" t="s">
        <v>966</v>
      </c>
      <c r="F11" s="302" t="s">
        <v>966</v>
      </c>
      <c r="G11" s="302" t="s">
        <v>966</v>
      </c>
      <c r="H11" s="302" t="s">
        <v>966</v>
      </c>
      <c r="I11" s="302" t="s">
        <v>966</v>
      </c>
      <c r="J11" s="302" t="s">
        <v>966</v>
      </c>
      <c r="K11" s="51">
        <v>814.2268399999999</v>
      </c>
      <c r="L11" s="868"/>
    </row>
    <row r="12" spans="1:12" ht="12.75">
      <c r="A12" s="871"/>
      <c r="B12" s="352" t="s">
        <v>867</v>
      </c>
      <c r="C12" s="51">
        <v>561.89003</v>
      </c>
      <c r="D12" s="51">
        <v>11.6896</v>
      </c>
      <c r="E12" s="302" t="s">
        <v>966</v>
      </c>
      <c r="F12" s="302" t="s">
        <v>966</v>
      </c>
      <c r="G12" s="302" t="s">
        <v>966</v>
      </c>
      <c r="H12" s="302" t="s">
        <v>966</v>
      </c>
      <c r="I12" s="302" t="s">
        <v>966</v>
      </c>
      <c r="J12" s="302" t="s">
        <v>966</v>
      </c>
      <c r="K12" s="51">
        <v>573.57963</v>
      </c>
      <c r="L12" s="868"/>
    </row>
    <row r="13" spans="1:12" ht="12.75">
      <c r="A13" s="871"/>
      <c r="B13" s="352" t="s">
        <v>868</v>
      </c>
      <c r="C13" s="302" t="s">
        <v>966</v>
      </c>
      <c r="D13" s="302" t="s">
        <v>966</v>
      </c>
      <c r="E13" s="302" t="s">
        <v>966</v>
      </c>
      <c r="F13" s="302" t="s">
        <v>966</v>
      </c>
      <c r="G13" s="51">
        <v>1144.9542</v>
      </c>
      <c r="H13" s="302" t="s">
        <v>966</v>
      </c>
      <c r="I13" s="302" t="s">
        <v>966</v>
      </c>
      <c r="J13" s="302" t="s">
        <v>966</v>
      </c>
      <c r="K13" s="51">
        <v>1144.9542</v>
      </c>
      <c r="L13" s="868"/>
    </row>
    <row r="14" spans="1:12" ht="12.75">
      <c r="A14" s="871"/>
      <c r="B14" s="352" t="s">
        <v>869</v>
      </c>
      <c r="C14" s="302" t="s">
        <v>966</v>
      </c>
      <c r="D14" s="302" t="s">
        <v>966</v>
      </c>
      <c r="E14" s="51">
        <v>326.0354889999999</v>
      </c>
      <c r="F14" s="302" t="s">
        <v>966</v>
      </c>
      <c r="G14" s="302" t="s">
        <v>966</v>
      </c>
      <c r="H14" s="302" t="s">
        <v>966</v>
      </c>
      <c r="I14" s="302" t="s">
        <v>966</v>
      </c>
      <c r="J14" s="302" t="s">
        <v>966</v>
      </c>
      <c r="K14" s="51">
        <v>326.0354889999999</v>
      </c>
      <c r="L14" s="868"/>
    </row>
    <row r="15" spans="1:13" s="168" customFormat="1" ht="13.5" thickBot="1">
      <c r="A15" s="165"/>
      <c r="B15" s="165" t="s">
        <v>920</v>
      </c>
      <c r="C15" s="166">
        <v>603384.7692311</v>
      </c>
      <c r="D15" s="166">
        <v>9455.11639</v>
      </c>
      <c r="E15" s="166">
        <v>326.0354889999999</v>
      </c>
      <c r="F15" s="166">
        <v>9067.332825</v>
      </c>
      <c r="G15" s="166">
        <v>2407.33793</v>
      </c>
      <c r="H15" s="166">
        <v>127.47918</v>
      </c>
      <c r="I15" s="166">
        <v>1141.4513</v>
      </c>
      <c r="J15" s="166">
        <v>233.90019566800004</v>
      </c>
      <c r="K15" s="166">
        <v>626143.422540768</v>
      </c>
      <c r="L15" s="868"/>
      <c r="M15" s="167"/>
    </row>
    <row r="16" spans="1:11" ht="12.75">
      <c r="A16" s="6"/>
      <c r="B16" s="6" t="s">
        <v>1143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75">
      <c r="A17" s="6"/>
      <c r="B17" s="674" t="s">
        <v>1163</v>
      </c>
      <c r="C17"/>
      <c r="D17" s="18"/>
      <c r="E17" s="18"/>
      <c r="F17" s="18"/>
      <c r="G17" s="18"/>
      <c r="H17" s="18"/>
      <c r="I17" s="18"/>
      <c r="J17" s="18"/>
      <c r="K17" s="18"/>
    </row>
    <row r="18" ht="12.75">
      <c r="A18" s="674"/>
    </row>
    <row r="19" ht="12.75">
      <c r="B19" s="1001" t="s">
        <v>501</v>
      </c>
    </row>
  </sheetData>
  <hyperlinks>
    <hyperlink ref="B1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 codeName="Hoja86"/>
  <dimension ref="A1:AC19"/>
  <sheetViews>
    <sheetView workbookViewId="0" topLeftCell="A1">
      <selection activeCell="A19" sqref="A19"/>
    </sheetView>
  </sheetViews>
  <sheetFormatPr defaultColWidth="12" defaultRowHeight="12.75"/>
  <cols>
    <col min="1" max="1" width="42.16015625" style="0" customWidth="1"/>
    <col min="2" max="2" width="11.33203125" style="19" customWidth="1"/>
    <col min="3" max="3" width="10.5" style="19" customWidth="1"/>
    <col min="4" max="4" width="10.83203125" style="19" customWidth="1"/>
    <col min="5" max="5" width="10.33203125" style="19" customWidth="1"/>
    <col min="6" max="6" width="9.66015625" style="19" customWidth="1"/>
    <col min="7" max="7" width="9.5" style="19" customWidth="1"/>
    <col min="8" max="8" width="9" style="19" customWidth="1"/>
    <col min="9" max="9" width="7.83203125" style="19" customWidth="1"/>
    <col min="10" max="10" width="12.16015625" style="19" customWidth="1"/>
    <col min="11" max="29" width="12" style="19" customWidth="1"/>
  </cols>
  <sheetData>
    <row r="1" ht="12.75">
      <c r="A1" s="872"/>
    </row>
    <row r="2" ht="12.75">
      <c r="A2" s="1" t="s">
        <v>1164</v>
      </c>
    </row>
    <row r="3" spans="1:12" s="160" customFormat="1" ht="49.5" customHeight="1" thickBot="1">
      <c r="A3" s="107" t="s">
        <v>862</v>
      </c>
      <c r="B3" s="802" t="s">
        <v>1151</v>
      </c>
      <c r="C3" s="802" t="s">
        <v>1152</v>
      </c>
      <c r="D3" s="802" t="s">
        <v>1153</v>
      </c>
      <c r="E3" s="802" t="s">
        <v>1154</v>
      </c>
      <c r="F3" s="802" t="s">
        <v>1155</v>
      </c>
      <c r="G3" s="802" t="s">
        <v>1156</v>
      </c>
      <c r="H3" s="802" t="s">
        <v>1157</v>
      </c>
      <c r="I3" s="873" t="s">
        <v>1158</v>
      </c>
      <c r="J3" s="802" t="s">
        <v>1159</v>
      </c>
      <c r="K3" s="159"/>
      <c r="L3" s="159"/>
    </row>
    <row r="4" spans="1:29" ht="12.75">
      <c r="A4" s="161" t="s">
        <v>1160</v>
      </c>
      <c r="B4" s="152">
        <v>627860.1272509999</v>
      </c>
      <c r="C4" s="152">
        <v>10536.62125</v>
      </c>
      <c r="D4" s="153" t="s">
        <v>966</v>
      </c>
      <c r="E4" s="152">
        <v>9849.39322</v>
      </c>
      <c r="F4" s="152">
        <v>303.06397</v>
      </c>
      <c r="G4" s="152">
        <v>152.56134</v>
      </c>
      <c r="H4" s="152">
        <v>1142.95279</v>
      </c>
      <c r="I4" s="152">
        <v>223.63635309199998</v>
      </c>
      <c r="J4" s="152">
        <v>650068.3561740919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2.75">
      <c r="A5" s="50" t="s">
        <v>922</v>
      </c>
      <c r="B5" s="51">
        <v>447696.578241</v>
      </c>
      <c r="C5" s="51">
        <v>7397.501090000001</v>
      </c>
      <c r="D5" s="302" t="s">
        <v>966</v>
      </c>
      <c r="E5" s="51">
        <v>5051.44383</v>
      </c>
      <c r="F5" s="302" t="s">
        <v>966</v>
      </c>
      <c r="G5" s="302" t="s">
        <v>966</v>
      </c>
      <c r="H5" s="302" t="s">
        <v>966</v>
      </c>
      <c r="I5" s="302" t="s">
        <v>966</v>
      </c>
      <c r="J5" s="51">
        <v>460145.52316099993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.75">
      <c r="A6" s="50" t="s">
        <v>923</v>
      </c>
      <c r="B6" s="51">
        <v>133318.08248</v>
      </c>
      <c r="C6" s="51">
        <v>15.76541</v>
      </c>
      <c r="D6" s="302" t="s">
        <v>966</v>
      </c>
      <c r="E6" s="51">
        <v>4150.82608</v>
      </c>
      <c r="F6" s="302" t="s">
        <v>966</v>
      </c>
      <c r="G6" s="302" t="s">
        <v>966</v>
      </c>
      <c r="H6" s="302" t="s">
        <v>966</v>
      </c>
      <c r="I6" s="302" t="s">
        <v>966</v>
      </c>
      <c r="J6" s="51">
        <v>137484.67397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.75">
      <c r="A7" s="50" t="s">
        <v>855</v>
      </c>
      <c r="B7" s="51">
        <v>27278.22855</v>
      </c>
      <c r="C7" s="51">
        <v>3123.35475</v>
      </c>
      <c r="D7" s="302" t="s">
        <v>966</v>
      </c>
      <c r="E7" s="51">
        <v>647.1233100000001</v>
      </c>
      <c r="F7" s="51">
        <v>303.06397</v>
      </c>
      <c r="G7" s="51">
        <v>152.56134</v>
      </c>
      <c r="H7" s="51">
        <v>1142.95279</v>
      </c>
      <c r="I7" s="51">
        <v>223.63635309199998</v>
      </c>
      <c r="J7" s="51">
        <v>32870.921063092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50" t="s">
        <v>856</v>
      </c>
      <c r="B8" s="51">
        <v>29575.363980000006</v>
      </c>
      <c r="C8" s="302" t="s">
        <v>966</v>
      </c>
      <c r="D8" s="302" t="s">
        <v>966</v>
      </c>
      <c r="E8" s="302" t="s">
        <v>966</v>
      </c>
      <c r="F8" s="302" t="s">
        <v>966</v>
      </c>
      <c r="G8" s="302" t="s">
        <v>966</v>
      </c>
      <c r="H8" s="302" t="s">
        <v>966</v>
      </c>
      <c r="I8" s="302" t="s">
        <v>966</v>
      </c>
      <c r="J8" s="51">
        <v>29575.363980000006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62" t="s">
        <v>925</v>
      </c>
      <c r="B9" s="97">
        <v>26283.45016</v>
      </c>
      <c r="C9" s="97">
        <v>11.65953</v>
      </c>
      <c r="D9" s="97">
        <v>413.045081</v>
      </c>
      <c r="E9" s="163">
        <v>0</v>
      </c>
      <c r="F9" s="97">
        <v>1265.2850600000002</v>
      </c>
      <c r="G9" s="155" t="s">
        <v>966</v>
      </c>
      <c r="H9" s="155" t="s">
        <v>966</v>
      </c>
      <c r="I9" s="870" t="s">
        <v>966</v>
      </c>
      <c r="J9" s="164">
        <v>27973.439831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50" t="s">
        <v>858</v>
      </c>
      <c r="B10" s="51">
        <v>24591.12414</v>
      </c>
      <c r="C10" s="302" t="s">
        <v>966</v>
      </c>
      <c r="D10" s="302" t="s">
        <v>966</v>
      </c>
      <c r="E10" s="302" t="s">
        <v>966</v>
      </c>
      <c r="F10" s="302" t="s">
        <v>966</v>
      </c>
      <c r="G10" s="302" t="s">
        <v>966</v>
      </c>
      <c r="H10" s="302" t="s">
        <v>966</v>
      </c>
      <c r="I10" s="302" t="s">
        <v>966</v>
      </c>
      <c r="J10" s="51">
        <v>24591.12414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50" t="s">
        <v>866</v>
      </c>
      <c r="B11" s="51">
        <v>857.97698</v>
      </c>
      <c r="C11" s="302" t="s">
        <v>966</v>
      </c>
      <c r="D11" s="302" t="s">
        <v>966</v>
      </c>
      <c r="E11" s="302" t="s">
        <v>966</v>
      </c>
      <c r="F11" s="302" t="s">
        <v>966</v>
      </c>
      <c r="G11" s="302" t="s">
        <v>966</v>
      </c>
      <c r="H11" s="302" t="s">
        <v>966</v>
      </c>
      <c r="I11" s="302" t="s">
        <v>966</v>
      </c>
      <c r="J11" s="51">
        <v>857.97698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2.75">
      <c r="A12" s="50" t="s">
        <v>867</v>
      </c>
      <c r="B12" s="51">
        <v>834.3490400000001</v>
      </c>
      <c r="C12" s="51">
        <v>11.65953</v>
      </c>
      <c r="D12" s="302" t="s">
        <v>966</v>
      </c>
      <c r="E12" s="302" t="s">
        <v>966</v>
      </c>
      <c r="F12" s="302" t="s">
        <v>966</v>
      </c>
      <c r="G12" s="302" t="s">
        <v>966</v>
      </c>
      <c r="H12" s="302" t="s">
        <v>966</v>
      </c>
      <c r="I12" s="302" t="s">
        <v>966</v>
      </c>
      <c r="J12" s="51">
        <v>846.00857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2.75">
      <c r="A13" s="50" t="s">
        <v>868</v>
      </c>
      <c r="B13" s="302" t="s">
        <v>966</v>
      </c>
      <c r="C13" s="302" t="s">
        <v>966</v>
      </c>
      <c r="D13" s="302" t="s">
        <v>966</v>
      </c>
      <c r="E13" s="302" t="s">
        <v>966</v>
      </c>
      <c r="F13" s="51">
        <v>1265.2850600000002</v>
      </c>
      <c r="G13" s="302" t="s">
        <v>966</v>
      </c>
      <c r="H13" s="302" t="s">
        <v>966</v>
      </c>
      <c r="I13" s="302" t="s">
        <v>966</v>
      </c>
      <c r="J13" s="51">
        <v>1265.2850600000002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2.75">
      <c r="A14" s="50" t="s">
        <v>869</v>
      </c>
      <c r="B14" s="302" t="s">
        <v>966</v>
      </c>
      <c r="C14" s="302" t="s">
        <v>966</v>
      </c>
      <c r="D14" s="51">
        <v>413.045081</v>
      </c>
      <c r="E14" s="302" t="s">
        <v>966</v>
      </c>
      <c r="F14" s="302" t="s">
        <v>966</v>
      </c>
      <c r="G14" s="302" t="s">
        <v>966</v>
      </c>
      <c r="H14" s="302" t="s">
        <v>966</v>
      </c>
      <c r="I14" s="302" t="s">
        <v>966</v>
      </c>
      <c r="J14" s="51">
        <v>413.045081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12" s="168" customFormat="1" ht="13.5" thickBot="1">
      <c r="A15" s="165" t="s">
        <v>920</v>
      </c>
      <c r="B15" s="166">
        <v>654143.5774109999</v>
      </c>
      <c r="C15" s="166">
        <v>10548.28078</v>
      </c>
      <c r="D15" s="166">
        <v>413.045081</v>
      </c>
      <c r="E15" s="166">
        <v>9849.39322</v>
      </c>
      <c r="F15" s="166">
        <v>1568.34903</v>
      </c>
      <c r="G15" s="166">
        <v>152.56134</v>
      </c>
      <c r="H15" s="166">
        <v>1142.95279</v>
      </c>
      <c r="I15" s="166">
        <v>223.63635309199998</v>
      </c>
      <c r="J15" s="166">
        <v>678041.796005092</v>
      </c>
      <c r="K15" s="167"/>
      <c r="L15" s="167"/>
    </row>
    <row r="16" spans="1:10" ht="12.75">
      <c r="A16" s="6" t="s">
        <v>1143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2.75">
      <c r="A17" s="674" t="s">
        <v>1165</v>
      </c>
      <c r="B17" s="18"/>
      <c r="C17" s="18"/>
      <c r="D17" s="18"/>
      <c r="E17" s="18"/>
      <c r="F17" s="18"/>
      <c r="G17" s="18"/>
      <c r="H17" s="18"/>
      <c r="I17" s="18"/>
      <c r="J17" s="18"/>
    </row>
    <row r="19" ht="12.75">
      <c r="A19" s="1001" t="s">
        <v>501</v>
      </c>
    </row>
  </sheetData>
  <hyperlinks>
    <hyperlink ref="A1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 codeName="Hoja87"/>
  <dimension ref="A2:AV53"/>
  <sheetViews>
    <sheetView workbookViewId="0" topLeftCell="A1">
      <selection activeCell="A1" sqref="A1:IV1"/>
    </sheetView>
  </sheetViews>
  <sheetFormatPr defaultColWidth="12" defaultRowHeight="12.75"/>
  <cols>
    <col min="1" max="1" width="21.16015625" style="0" customWidth="1"/>
    <col min="2" max="2" width="7.5" style="131" customWidth="1"/>
    <col min="3" max="3" width="14" style="19" customWidth="1"/>
    <col min="4" max="4" width="12" style="19" customWidth="1"/>
    <col min="5" max="5" width="14.83203125" style="19" customWidth="1"/>
    <col min="6" max="6" width="11.33203125" style="19" customWidth="1"/>
    <col min="7" max="7" width="12.33203125" style="19" customWidth="1"/>
    <col min="8" max="8" width="11.16015625" style="19" customWidth="1"/>
    <col min="9" max="9" width="9.83203125" style="19" customWidth="1"/>
    <col min="10" max="10" width="11.83203125" style="19" customWidth="1"/>
    <col min="11" max="11" width="13.66015625" style="19" customWidth="1"/>
    <col min="12" max="21" width="28.16015625" style="19" bestFit="1" customWidth="1"/>
    <col min="22" max="22" width="16" style="19" bestFit="1" customWidth="1"/>
    <col min="23" max="48" width="12" style="19" customWidth="1"/>
  </cols>
  <sheetData>
    <row r="2" spans="1:11" ht="12.75">
      <c r="A2" s="1" t="s">
        <v>1182</v>
      </c>
      <c r="B2" s="502"/>
      <c r="C2" s="874"/>
      <c r="D2" s="875"/>
      <c r="E2" s="875"/>
      <c r="F2" s="875"/>
      <c r="G2" s="875"/>
      <c r="H2" s="875"/>
      <c r="I2" s="875"/>
      <c r="J2" s="875"/>
      <c r="K2" s="876"/>
    </row>
    <row r="3" spans="1:48" s="699" customFormat="1" ht="48" customHeight="1" thickBot="1">
      <c r="A3" s="107" t="s">
        <v>862</v>
      </c>
      <c r="B3" s="107" t="s">
        <v>422</v>
      </c>
      <c r="C3" s="107" t="s">
        <v>1166</v>
      </c>
      <c r="D3" s="107" t="s">
        <v>1167</v>
      </c>
      <c r="E3" s="107" t="s">
        <v>1168</v>
      </c>
      <c r="F3" s="107" t="s">
        <v>1169</v>
      </c>
      <c r="G3" s="107" t="s">
        <v>1170</v>
      </c>
      <c r="H3" s="107" t="s">
        <v>1171</v>
      </c>
      <c r="I3" s="107" t="s">
        <v>1172</v>
      </c>
      <c r="J3" s="107" t="s">
        <v>1173</v>
      </c>
      <c r="K3" s="802" t="s">
        <v>1159</v>
      </c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877"/>
      <c r="AL3" s="877"/>
      <c r="AM3" s="877"/>
      <c r="AN3" s="877"/>
      <c r="AO3" s="877"/>
      <c r="AP3" s="877"/>
      <c r="AQ3" s="877"/>
      <c r="AR3" s="877"/>
      <c r="AS3" s="877"/>
      <c r="AT3" s="877"/>
      <c r="AU3" s="877"/>
      <c r="AV3" s="877"/>
    </row>
    <row r="4" spans="1:11" ht="41.25" customHeight="1">
      <c r="A4" s="878" t="s">
        <v>853</v>
      </c>
      <c r="B4" s="882">
        <v>2002</v>
      </c>
      <c r="C4" s="51">
        <v>378453.02053000004</v>
      </c>
      <c r="D4" s="51">
        <v>6453.780718070238</v>
      </c>
      <c r="E4" s="302" t="s">
        <v>966</v>
      </c>
      <c r="F4" s="51">
        <v>4451.555780000001</v>
      </c>
      <c r="G4" s="302" t="s">
        <v>966</v>
      </c>
      <c r="H4" s="302" t="s">
        <v>966</v>
      </c>
      <c r="I4" s="302" t="s">
        <v>966</v>
      </c>
      <c r="J4" s="302" t="s">
        <v>966</v>
      </c>
      <c r="K4" s="51">
        <v>389358.3570280702</v>
      </c>
    </row>
    <row r="5" spans="1:11" ht="12.75">
      <c r="A5" s="50"/>
      <c r="B5" s="882">
        <v>2003</v>
      </c>
      <c r="C5" s="51">
        <v>413198.89274360007</v>
      </c>
      <c r="D5" s="51">
        <v>6885.330910000001</v>
      </c>
      <c r="E5" s="302" t="s">
        <v>966</v>
      </c>
      <c r="F5" s="51">
        <v>4561.6416150000005</v>
      </c>
      <c r="G5" s="302" t="s">
        <v>966</v>
      </c>
      <c r="H5" s="302" t="s">
        <v>966</v>
      </c>
      <c r="I5" s="302" t="s">
        <v>966</v>
      </c>
      <c r="J5" s="302" t="s">
        <v>966</v>
      </c>
      <c r="K5" s="51">
        <v>424645.8652686001</v>
      </c>
    </row>
    <row r="6" spans="1:11" ht="12.75">
      <c r="A6" s="50"/>
      <c r="B6" s="882">
        <v>2004</v>
      </c>
      <c r="C6" s="51">
        <v>447696.578241</v>
      </c>
      <c r="D6" s="51">
        <v>7397.501090000001</v>
      </c>
      <c r="E6" s="302" t="s">
        <v>966</v>
      </c>
      <c r="F6" s="51">
        <v>5051.44383</v>
      </c>
      <c r="G6" s="302" t="s">
        <v>966</v>
      </c>
      <c r="H6" s="302" t="s">
        <v>966</v>
      </c>
      <c r="I6" s="302" t="s">
        <v>966</v>
      </c>
      <c r="J6" s="302" t="s">
        <v>966</v>
      </c>
      <c r="K6" s="51">
        <v>460145.52316099993</v>
      </c>
    </row>
    <row r="7" spans="1:11" ht="12.75">
      <c r="A7" s="53"/>
      <c r="B7" s="883">
        <v>2005</v>
      </c>
      <c r="C7" s="54">
        <v>476522.731114</v>
      </c>
      <c r="D7" s="54">
        <v>7978.526790965</v>
      </c>
      <c r="E7" s="859" t="s">
        <v>966</v>
      </c>
      <c r="F7" s="54">
        <v>5239.822154999999</v>
      </c>
      <c r="G7" s="859" t="s">
        <v>966</v>
      </c>
      <c r="H7" s="859" t="s">
        <v>966</v>
      </c>
      <c r="I7" s="859" t="s">
        <v>966</v>
      </c>
      <c r="J7" s="859" t="s">
        <v>966</v>
      </c>
      <c r="K7" s="54">
        <v>489741.080059965</v>
      </c>
    </row>
    <row r="8" spans="1:11" ht="37.5" customHeight="1">
      <c r="A8" s="878" t="s">
        <v>854</v>
      </c>
      <c r="B8" s="882">
        <v>2002</v>
      </c>
      <c r="C8" s="51">
        <v>112108.53272</v>
      </c>
      <c r="D8" s="51">
        <v>58.798</v>
      </c>
      <c r="E8" s="302" t="s">
        <v>966</v>
      </c>
      <c r="F8" s="51">
        <v>3499.44885</v>
      </c>
      <c r="G8" s="302" t="s">
        <v>966</v>
      </c>
      <c r="H8" s="302" t="s">
        <v>966</v>
      </c>
      <c r="I8" s="302" t="s">
        <v>966</v>
      </c>
      <c r="J8" s="302" t="s">
        <v>966</v>
      </c>
      <c r="K8" s="51">
        <v>115666.77957</v>
      </c>
    </row>
    <row r="9" spans="1:11" ht="12.75">
      <c r="A9" s="50"/>
      <c r="B9" s="882">
        <v>2003</v>
      </c>
      <c r="C9" s="51">
        <v>125713.93922</v>
      </c>
      <c r="D9" s="51">
        <v>26.841669999999997</v>
      </c>
      <c r="E9" s="302" t="s">
        <v>966</v>
      </c>
      <c r="F9" s="51">
        <v>3860.5577999999996</v>
      </c>
      <c r="G9" s="302" t="s">
        <v>966</v>
      </c>
      <c r="H9" s="302" t="s">
        <v>966</v>
      </c>
      <c r="I9" s="302" t="s">
        <v>966</v>
      </c>
      <c r="J9" s="302" t="s">
        <v>966</v>
      </c>
      <c r="K9" s="51">
        <v>129601.33869</v>
      </c>
    </row>
    <row r="10" spans="1:11" ht="12.75">
      <c r="A10" s="50"/>
      <c r="B10" s="882">
        <v>2004</v>
      </c>
      <c r="C10" s="51">
        <v>133318.08248</v>
      </c>
      <c r="D10" s="51">
        <v>15.76541</v>
      </c>
      <c r="E10" s="302" t="s">
        <v>966</v>
      </c>
      <c r="F10" s="51">
        <v>4150.82608</v>
      </c>
      <c r="G10" s="302" t="s">
        <v>966</v>
      </c>
      <c r="H10" s="302" t="s">
        <v>966</v>
      </c>
      <c r="I10" s="302" t="s">
        <v>966</v>
      </c>
      <c r="J10" s="302" t="s">
        <v>966</v>
      </c>
      <c r="K10" s="51">
        <v>137484.67397</v>
      </c>
    </row>
    <row r="11" spans="1:11" ht="12.75">
      <c r="A11" s="53"/>
      <c r="B11" s="883">
        <v>2005</v>
      </c>
      <c r="C11" s="54">
        <v>142479.68441</v>
      </c>
      <c r="D11" s="54">
        <v>22</v>
      </c>
      <c r="E11" s="859" t="s">
        <v>966</v>
      </c>
      <c r="F11" s="54">
        <v>4381.7882</v>
      </c>
      <c r="G11" s="859" t="s">
        <v>966</v>
      </c>
      <c r="H11" s="859" t="s">
        <v>966</v>
      </c>
      <c r="I11" s="859" t="s">
        <v>966</v>
      </c>
      <c r="J11" s="859" t="s">
        <v>966</v>
      </c>
      <c r="K11" s="54">
        <v>146883.47261</v>
      </c>
    </row>
    <row r="12" spans="1:11" ht="35.25" customHeight="1">
      <c r="A12" s="878" t="s">
        <v>855</v>
      </c>
      <c r="B12" s="882">
        <v>2002</v>
      </c>
      <c r="C12" s="51">
        <v>22757.76509</v>
      </c>
      <c r="D12" s="51">
        <v>2100.48337</v>
      </c>
      <c r="E12" s="302" t="s">
        <v>966</v>
      </c>
      <c r="F12" s="51">
        <v>320.938</v>
      </c>
      <c r="G12" s="51">
        <v>2329.16589</v>
      </c>
      <c r="H12" s="51">
        <v>139.85254</v>
      </c>
      <c r="I12" s="51">
        <v>902.90543</v>
      </c>
      <c r="J12" s="51">
        <v>275.919</v>
      </c>
      <c r="K12" s="51">
        <v>28827.02932</v>
      </c>
    </row>
    <row r="13" spans="1:11" ht="12.75">
      <c r="A13" s="50"/>
      <c r="B13" s="882">
        <v>2003</v>
      </c>
      <c r="C13" s="51">
        <v>25203.446127</v>
      </c>
      <c r="D13" s="51">
        <v>2531.25421</v>
      </c>
      <c r="E13" s="302" t="s">
        <v>966</v>
      </c>
      <c r="F13" s="51">
        <v>645.13341</v>
      </c>
      <c r="G13" s="51">
        <v>1262.38373</v>
      </c>
      <c r="H13" s="51">
        <v>127.47918</v>
      </c>
      <c r="I13" s="51">
        <v>1141.4513</v>
      </c>
      <c r="J13" s="51">
        <v>233.90019566800004</v>
      </c>
      <c r="K13" s="51">
        <v>31145.048152668</v>
      </c>
    </row>
    <row r="14" spans="1:11" ht="12.75">
      <c r="A14" s="50"/>
      <c r="B14" s="882">
        <v>2004</v>
      </c>
      <c r="C14" s="51">
        <v>27278.22855</v>
      </c>
      <c r="D14" s="51">
        <v>3123.35475</v>
      </c>
      <c r="E14" s="302" t="s">
        <v>966</v>
      </c>
      <c r="F14" s="51">
        <v>647.1233100000001</v>
      </c>
      <c r="G14" s="51">
        <v>303.06397</v>
      </c>
      <c r="H14" s="51">
        <v>152.56134</v>
      </c>
      <c r="I14" s="51">
        <v>1142.95279</v>
      </c>
      <c r="J14" s="51">
        <v>223.63635309199998</v>
      </c>
      <c r="K14" s="51">
        <v>32870.921063092</v>
      </c>
    </row>
    <row r="15" spans="1:11" ht="12.75">
      <c r="A15" s="53"/>
      <c r="B15" s="883">
        <v>2005</v>
      </c>
      <c r="C15" s="54">
        <v>28321.9097492</v>
      </c>
      <c r="D15" s="54">
        <v>2939.1078399999997</v>
      </c>
      <c r="E15" s="859" t="s">
        <v>966</v>
      </c>
      <c r="F15" s="54">
        <v>689.99156</v>
      </c>
      <c r="G15" s="54">
        <v>1433.28867</v>
      </c>
      <c r="H15" s="54">
        <v>127.89761</v>
      </c>
      <c r="I15" s="54">
        <v>1527.64407</v>
      </c>
      <c r="J15" s="54">
        <v>179.081887108</v>
      </c>
      <c r="K15" s="54">
        <v>35218.921386308</v>
      </c>
    </row>
    <row r="16" spans="1:11" ht="39.75" customHeight="1">
      <c r="A16" s="878" t="s">
        <v>1174</v>
      </c>
      <c r="B16" s="882">
        <v>2002</v>
      </c>
      <c r="C16" s="51">
        <v>27145.205280000002</v>
      </c>
      <c r="D16" s="302" t="s">
        <v>966</v>
      </c>
      <c r="E16" s="302" t="s">
        <v>966</v>
      </c>
      <c r="F16" s="302" t="s">
        <v>966</v>
      </c>
      <c r="G16" s="302" t="s">
        <v>966</v>
      </c>
      <c r="H16" s="302" t="s">
        <v>966</v>
      </c>
      <c r="I16" s="302" t="s">
        <v>966</v>
      </c>
      <c r="J16" s="302" t="s">
        <v>966</v>
      </c>
      <c r="K16" s="51">
        <v>27145.205280000002</v>
      </c>
    </row>
    <row r="17" spans="1:11" ht="12.75">
      <c r="A17" s="50"/>
      <c r="B17" s="882">
        <v>2003</v>
      </c>
      <c r="C17" s="51">
        <v>30044.434460500004</v>
      </c>
      <c r="D17" s="302" t="s">
        <v>966</v>
      </c>
      <c r="E17" s="302" t="s">
        <v>966</v>
      </c>
      <c r="F17" s="302" t="s">
        <v>966</v>
      </c>
      <c r="G17" s="302" t="s">
        <v>966</v>
      </c>
      <c r="H17" s="302" t="s">
        <v>966</v>
      </c>
      <c r="I17" s="302" t="s">
        <v>966</v>
      </c>
      <c r="J17" s="302" t="s">
        <v>966</v>
      </c>
      <c r="K17" s="51">
        <v>30044.434460500004</v>
      </c>
    </row>
    <row r="18" spans="1:11" ht="12.75">
      <c r="A18" s="50"/>
      <c r="B18" s="882">
        <v>2004</v>
      </c>
      <c r="C18" s="51">
        <v>29575.363980000006</v>
      </c>
      <c r="D18" s="302" t="s">
        <v>966</v>
      </c>
      <c r="E18" s="302" t="s">
        <v>966</v>
      </c>
      <c r="F18" s="302" t="s">
        <v>966</v>
      </c>
      <c r="G18" s="302" t="s">
        <v>966</v>
      </c>
      <c r="H18" s="302" t="s">
        <v>966</v>
      </c>
      <c r="I18" s="302" t="s">
        <v>966</v>
      </c>
      <c r="J18" s="302" t="s">
        <v>966</v>
      </c>
      <c r="K18" s="51">
        <v>29575.363980000006</v>
      </c>
    </row>
    <row r="19" spans="1:11" ht="12.75">
      <c r="A19" s="53"/>
      <c r="B19" s="883">
        <v>2005</v>
      </c>
      <c r="C19" s="54">
        <v>30964.172496400002</v>
      </c>
      <c r="D19" s="859" t="s">
        <v>966</v>
      </c>
      <c r="E19" s="859" t="s">
        <v>966</v>
      </c>
      <c r="F19" s="859" t="s">
        <v>966</v>
      </c>
      <c r="G19" s="859" t="s">
        <v>966</v>
      </c>
      <c r="H19" s="859" t="s">
        <v>966</v>
      </c>
      <c r="I19" s="859" t="s">
        <v>966</v>
      </c>
      <c r="J19" s="859" t="s">
        <v>966</v>
      </c>
      <c r="K19" s="54">
        <v>30964.172496400002</v>
      </c>
    </row>
    <row r="20" spans="1:11" ht="30.75" customHeight="1">
      <c r="A20" s="878" t="s">
        <v>858</v>
      </c>
      <c r="B20" s="882">
        <v>2002</v>
      </c>
      <c r="C20" s="51">
        <v>22824.426</v>
      </c>
      <c r="D20" s="302" t="s">
        <v>966</v>
      </c>
      <c r="E20" s="302" t="s">
        <v>966</v>
      </c>
      <c r="F20" s="302" t="s">
        <v>966</v>
      </c>
      <c r="G20" s="302" t="s">
        <v>966</v>
      </c>
      <c r="H20" s="302" t="s">
        <v>966</v>
      </c>
      <c r="I20" s="302" t="s">
        <v>966</v>
      </c>
      <c r="J20" s="302" t="s">
        <v>966</v>
      </c>
      <c r="K20" s="51">
        <v>22824.426</v>
      </c>
    </row>
    <row r="21" spans="1:11" ht="12.75">
      <c r="A21" s="50"/>
      <c r="B21" s="882">
        <v>2003</v>
      </c>
      <c r="C21" s="51">
        <v>17869.928809999998</v>
      </c>
      <c r="D21" s="302" t="s">
        <v>966</v>
      </c>
      <c r="E21" s="302" t="s">
        <v>966</v>
      </c>
      <c r="F21" s="302" t="s">
        <v>966</v>
      </c>
      <c r="G21" s="302" t="s">
        <v>966</v>
      </c>
      <c r="H21" s="302" t="s">
        <v>966</v>
      </c>
      <c r="I21" s="302" t="s">
        <v>966</v>
      </c>
      <c r="J21" s="302" t="s">
        <v>966</v>
      </c>
      <c r="K21" s="51">
        <v>17869.928809999998</v>
      </c>
    </row>
    <row r="22" spans="1:11" ht="12.75">
      <c r="A22" s="50"/>
      <c r="B22" s="882">
        <v>2004</v>
      </c>
      <c r="C22" s="51">
        <v>24591.12414</v>
      </c>
      <c r="D22" s="302" t="s">
        <v>966</v>
      </c>
      <c r="E22" s="302" t="s">
        <v>966</v>
      </c>
      <c r="F22" s="302" t="s">
        <v>966</v>
      </c>
      <c r="G22" s="302" t="s">
        <v>966</v>
      </c>
      <c r="H22" s="302" t="s">
        <v>966</v>
      </c>
      <c r="I22" s="302" t="s">
        <v>966</v>
      </c>
      <c r="J22" s="302" t="s">
        <v>966</v>
      </c>
      <c r="K22" s="51">
        <v>24591.12414</v>
      </c>
    </row>
    <row r="23" spans="1:11" ht="12.75">
      <c r="A23" s="53"/>
      <c r="B23" s="883">
        <v>2005</v>
      </c>
      <c r="C23" s="54">
        <v>15531.34955</v>
      </c>
      <c r="D23" s="859" t="s">
        <v>966</v>
      </c>
      <c r="E23" s="859" t="s">
        <v>966</v>
      </c>
      <c r="F23" s="859" t="s">
        <v>966</v>
      </c>
      <c r="G23" s="859" t="s">
        <v>966</v>
      </c>
      <c r="H23" s="859" t="s">
        <v>966</v>
      </c>
      <c r="I23" s="859" t="s">
        <v>966</v>
      </c>
      <c r="J23" s="859" t="s">
        <v>966</v>
      </c>
      <c r="K23" s="54">
        <v>15531.34955</v>
      </c>
    </row>
    <row r="24" spans="1:11" ht="27.75" customHeight="1">
      <c r="A24" s="878" t="s">
        <v>866</v>
      </c>
      <c r="B24" s="882">
        <v>2002</v>
      </c>
      <c r="C24" s="51">
        <v>608.9897</v>
      </c>
      <c r="D24" s="302" t="s">
        <v>966</v>
      </c>
      <c r="E24" s="302" t="s">
        <v>966</v>
      </c>
      <c r="F24" s="302" t="s">
        <v>966</v>
      </c>
      <c r="G24" s="302" t="s">
        <v>966</v>
      </c>
      <c r="H24" s="302" t="s">
        <v>966</v>
      </c>
      <c r="I24" s="302" t="s">
        <v>966</v>
      </c>
      <c r="J24" s="302" t="s">
        <v>966</v>
      </c>
      <c r="K24" s="51">
        <v>608.9897</v>
      </c>
    </row>
    <row r="25" spans="1:11" ht="12.75">
      <c r="A25" s="50"/>
      <c r="B25" s="882">
        <v>2003</v>
      </c>
      <c r="C25" s="51">
        <v>814.2268399999999</v>
      </c>
      <c r="D25" s="302" t="s">
        <v>966</v>
      </c>
      <c r="E25" s="302" t="s">
        <v>966</v>
      </c>
      <c r="F25" s="302" t="s">
        <v>966</v>
      </c>
      <c r="G25" s="302" t="s">
        <v>966</v>
      </c>
      <c r="H25" s="302" t="s">
        <v>966</v>
      </c>
      <c r="I25" s="302" t="s">
        <v>966</v>
      </c>
      <c r="J25" s="302" t="s">
        <v>966</v>
      </c>
      <c r="K25" s="51">
        <v>814.2268399999999</v>
      </c>
    </row>
    <row r="26" spans="1:11" ht="12.75">
      <c r="A26" s="50"/>
      <c r="B26" s="882">
        <v>2004</v>
      </c>
      <c r="C26" s="51">
        <v>857.97698</v>
      </c>
      <c r="D26" s="302" t="s">
        <v>966</v>
      </c>
      <c r="E26" s="302" t="s">
        <v>966</v>
      </c>
      <c r="F26" s="302" t="s">
        <v>966</v>
      </c>
      <c r="G26" s="302" t="s">
        <v>966</v>
      </c>
      <c r="H26" s="302" t="s">
        <v>966</v>
      </c>
      <c r="I26" s="302" t="s">
        <v>966</v>
      </c>
      <c r="J26" s="302" t="s">
        <v>966</v>
      </c>
      <c r="K26" s="51">
        <v>857.97698</v>
      </c>
    </row>
    <row r="27" spans="1:11" ht="12.75">
      <c r="A27" s="53"/>
      <c r="B27" s="883">
        <v>2005</v>
      </c>
      <c r="C27" s="54">
        <v>804.74885</v>
      </c>
      <c r="D27" s="859" t="s">
        <v>966</v>
      </c>
      <c r="E27" s="859" t="s">
        <v>966</v>
      </c>
      <c r="F27" s="859" t="s">
        <v>966</v>
      </c>
      <c r="G27" s="859" t="s">
        <v>966</v>
      </c>
      <c r="H27" s="859" t="s">
        <v>966</v>
      </c>
      <c r="I27" s="859" t="s">
        <v>966</v>
      </c>
      <c r="J27" s="859" t="s">
        <v>966</v>
      </c>
      <c r="K27" s="54">
        <v>804.74885</v>
      </c>
    </row>
    <row r="28" spans="1:11" ht="39.75" customHeight="1">
      <c r="A28" s="878" t="s">
        <v>1175</v>
      </c>
      <c r="B28" s="882">
        <v>2002</v>
      </c>
      <c r="C28" s="51">
        <v>516.0956199999999</v>
      </c>
      <c r="D28" s="51">
        <v>6.64114</v>
      </c>
      <c r="E28" s="302" t="s">
        <v>966</v>
      </c>
      <c r="F28" s="302" t="s">
        <v>966</v>
      </c>
      <c r="G28" s="302" t="s">
        <v>966</v>
      </c>
      <c r="H28" s="302" t="s">
        <v>966</v>
      </c>
      <c r="I28" s="302" t="s">
        <v>966</v>
      </c>
      <c r="J28" s="302" t="s">
        <v>966</v>
      </c>
      <c r="K28" s="51">
        <v>522.73676</v>
      </c>
    </row>
    <row r="29" spans="1:11" ht="12.75">
      <c r="A29" s="50"/>
      <c r="B29" s="882">
        <v>2003</v>
      </c>
      <c r="C29" s="51">
        <v>561.89003</v>
      </c>
      <c r="D29" s="51">
        <v>11.6896</v>
      </c>
      <c r="E29" s="302" t="s">
        <v>966</v>
      </c>
      <c r="F29" s="302" t="s">
        <v>966</v>
      </c>
      <c r="G29" s="302" t="s">
        <v>966</v>
      </c>
      <c r="H29" s="302" t="s">
        <v>966</v>
      </c>
      <c r="I29" s="302" t="s">
        <v>966</v>
      </c>
      <c r="J29" s="302" t="s">
        <v>966</v>
      </c>
      <c r="K29" s="51">
        <v>573.57963</v>
      </c>
    </row>
    <row r="30" spans="1:11" ht="12.75">
      <c r="A30" s="50"/>
      <c r="B30" s="882">
        <v>2004</v>
      </c>
      <c r="C30" s="51">
        <v>834.3490400000001</v>
      </c>
      <c r="D30" s="51">
        <v>11.65953</v>
      </c>
      <c r="E30" s="302" t="s">
        <v>966</v>
      </c>
      <c r="F30" s="302" t="s">
        <v>966</v>
      </c>
      <c r="G30" s="302" t="s">
        <v>966</v>
      </c>
      <c r="H30" s="302" t="s">
        <v>966</v>
      </c>
      <c r="I30" s="302" t="s">
        <v>966</v>
      </c>
      <c r="J30" s="302" t="s">
        <v>966</v>
      </c>
      <c r="K30" s="51">
        <v>846.00857</v>
      </c>
    </row>
    <row r="31" spans="1:11" ht="12.75">
      <c r="A31" s="53"/>
      <c r="B31" s="883">
        <v>2005</v>
      </c>
      <c r="C31" s="54">
        <v>756.03777</v>
      </c>
      <c r="D31" s="54">
        <v>18.291520000000002</v>
      </c>
      <c r="E31" s="859" t="s">
        <v>966</v>
      </c>
      <c r="F31" s="859" t="s">
        <v>966</v>
      </c>
      <c r="G31" s="859" t="s">
        <v>966</v>
      </c>
      <c r="H31" s="859" t="s">
        <v>966</v>
      </c>
      <c r="I31" s="859" t="s">
        <v>966</v>
      </c>
      <c r="J31" s="859" t="s">
        <v>966</v>
      </c>
      <c r="K31" s="54">
        <v>774.32929</v>
      </c>
    </row>
    <row r="32" spans="1:11" ht="39" customHeight="1">
      <c r="A32" s="878" t="s">
        <v>1176</v>
      </c>
      <c r="B32" s="882">
        <v>2002</v>
      </c>
      <c r="C32" s="302" t="s">
        <v>966</v>
      </c>
      <c r="D32" s="302" t="s">
        <v>966</v>
      </c>
      <c r="E32" s="302" t="s">
        <v>966</v>
      </c>
      <c r="F32" s="302" t="s">
        <v>966</v>
      </c>
      <c r="G32" s="51">
        <v>1065.2944</v>
      </c>
      <c r="H32" s="302" t="s">
        <v>966</v>
      </c>
      <c r="I32" s="302" t="s">
        <v>966</v>
      </c>
      <c r="J32" s="302" t="s">
        <v>966</v>
      </c>
      <c r="K32" s="51">
        <v>1065.2944</v>
      </c>
    </row>
    <row r="33" spans="1:11" ht="12.75">
      <c r="A33" s="50"/>
      <c r="B33" s="882">
        <v>2003</v>
      </c>
      <c r="C33" s="302" t="s">
        <v>966</v>
      </c>
      <c r="D33" s="302" t="s">
        <v>966</v>
      </c>
      <c r="E33" s="302" t="s">
        <v>966</v>
      </c>
      <c r="F33" s="302" t="s">
        <v>966</v>
      </c>
      <c r="G33" s="51">
        <v>1144.9542</v>
      </c>
      <c r="H33" s="302" t="s">
        <v>966</v>
      </c>
      <c r="I33" s="302" t="s">
        <v>966</v>
      </c>
      <c r="J33" s="302" t="s">
        <v>966</v>
      </c>
      <c r="K33" s="51">
        <v>1144.9542</v>
      </c>
    </row>
    <row r="34" spans="1:11" ht="12.75">
      <c r="A34" s="50"/>
      <c r="B34" s="882">
        <v>2004</v>
      </c>
      <c r="C34" s="302" t="s">
        <v>966</v>
      </c>
      <c r="D34" s="302" t="s">
        <v>966</v>
      </c>
      <c r="E34" s="302" t="s">
        <v>966</v>
      </c>
      <c r="F34" s="302" t="s">
        <v>966</v>
      </c>
      <c r="G34" s="51">
        <v>1265.2850600000002</v>
      </c>
      <c r="H34" s="302" t="s">
        <v>966</v>
      </c>
      <c r="I34" s="302" t="s">
        <v>966</v>
      </c>
      <c r="J34" s="302" t="s">
        <v>966</v>
      </c>
      <c r="K34" s="51">
        <v>1265.2850600000002</v>
      </c>
    </row>
    <row r="35" spans="1:11" ht="12.75">
      <c r="A35" s="53"/>
      <c r="B35" s="883">
        <v>2005</v>
      </c>
      <c r="C35" s="859" t="s">
        <v>966</v>
      </c>
      <c r="D35" s="859" t="s">
        <v>966</v>
      </c>
      <c r="E35" s="859" t="s">
        <v>966</v>
      </c>
      <c r="F35" s="859" t="s">
        <v>966</v>
      </c>
      <c r="G35" s="54">
        <v>1548.15011</v>
      </c>
      <c r="H35" s="859" t="s">
        <v>966</v>
      </c>
      <c r="I35" s="859" t="s">
        <v>966</v>
      </c>
      <c r="J35" s="859" t="s">
        <v>966</v>
      </c>
      <c r="K35" s="54">
        <v>1548.15011</v>
      </c>
    </row>
    <row r="36" spans="1:11" ht="24" customHeight="1">
      <c r="A36" s="32" t="s">
        <v>869</v>
      </c>
      <c r="B36" s="882">
        <v>2002</v>
      </c>
      <c r="C36" s="302" t="s">
        <v>966</v>
      </c>
      <c r="D36" s="302" t="s">
        <v>966</v>
      </c>
      <c r="E36" s="51">
        <v>241.35421</v>
      </c>
      <c r="F36" s="302" t="s">
        <v>966</v>
      </c>
      <c r="G36" s="302" t="s">
        <v>966</v>
      </c>
      <c r="H36" s="302" t="s">
        <v>966</v>
      </c>
      <c r="I36" s="302" t="s">
        <v>966</v>
      </c>
      <c r="J36" s="302" t="s">
        <v>966</v>
      </c>
      <c r="K36" s="51">
        <v>241.35421</v>
      </c>
    </row>
    <row r="37" spans="1:11" ht="12.75">
      <c r="A37" s="50"/>
      <c r="B37" s="882">
        <v>2003</v>
      </c>
      <c r="C37" s="302" t="s">
        <v>966</v>
      </c>
      <c r="D37" s="302" t="s">
        <v>966</v>
      </c>
      <c r="E37" s="51">
        <v>326.0354889999999</v>
      </c>
      <c r="F37" s="302" t="s">
        <v>966</v>
      </c>
      <c r="G37" s="302" t="s">
        <v>966</v>
      </c>
      <c r="H37" s="302" t="s">
        <v>966</v>
      </c>
      <c r="I37" s="302" t="s">
        <v>966</v>
      </c>
      <c r="J37" s="302" t="s">
        <v>966</v>
      </c>
      <c r="K37" s="51">
        <v>326.0354889999999</v>
      </c>
    </row>
    <row r="38" spans="1:11" ht="12.75">
      <c r="A38" s="50"/>
      <c r="B38" s="882">
        <v>2004</v>
      </c>
      <c r="C38" s="302" t="s">
        <v>966</v>
      </c>
      <c r="D38" s="302" t="s">
        <v>966</v>
      </c>
      <c r="E38" s="51">
        <v>413.045081</v>
      </c>
      <c r="F38" s="302" t="s">
        <v>966</v>
      </c>
      <c r="G38" s="302" t="s">
        <v>966</v>
      </c>
      <c r="H38" s="302" t="s">
        <v>966</v>
      </c>
      <c r="I38" s="302" t="s">
        <v>966</v>
      </c>
      <c r="J38" s="302" t="s">
        <v>966</v>
      </c>
      <c r="K38" s="51">
        <v>413.045081</v>
      </c>
    </row>
    <row r="39" spans="1:11" ht="12.75">
      <c r="A39" s="53"/>
      <c r="B39" s="883">
        <v>2005</v>
      </c>
      <c r="C39" s="859" t="s">
        <v>966</v>
      </c>
      <c r="D39" s="859" t="s">
        <v>966</v>
      </c>
      <c r="E39" s="54">
        <v>71.178212</v>
      </c>
      <c r="F39" s="859" t="s">
        <v>966</v>
      </c>
      <c r="G39" s="859" t="s">
        <v>966</v>
      </c>
      <c r="H39" s="859" t="s">
        <v>966</v>
      </c>
      <c r="I39" s="859" t="s">
        <v>966</v>
      </c>
      <c r="J39" s="859" t="s">
        <v>966</v>
      </c>
      <c r="K39" s="54">
        <v>71.178212</v>
      </c>
    </row>
    <row r="40" spans="1:11" ht="15.75">
      <c r="A40" s="112" t="s">
        <v>1178</v>
      </c>
      <c r="B40" s="113"/>
      <c r="C40" s="879">
        <v>554273.4999500001</v>
      </c>
      <c r="D40" s="879">
        <v>8619.70322807024</v>
      </c>
      <c r="E40" s="879">
        <v>241.35421</v>
      </c>
      <c r="F40" s="879">
        <v>8271.94263</v>
      </c>
      <c r="G40" s="879">
        <v>3394.46029</v>
      </c>
      <c r="H40" s="879">
        <v>139.85254</v>
      </c>
      <c r="I40" s="879">
        <v>902.90543</v>
      </c>
      <c r="J40" s="879">
        <v>275.919</v>
      </c>
      <c r="K40" s="879">
        <v>576119.6372780702</v>
      </c>
    </row>
    <row r="41" spans="1:11" ht="15.75">
      <c r="A41" s="26" t="s">
        <v>1179</v>
      </c>
      <c r="B41" s="880"/>
      <c r="C41" s="27">
        <v>603384.7689511</v>
      </c>
      <c r="D41" s="27">
        <v>9455.11639</v>
      </c>
      <c r="E41" s="27">
        <v>326.0354889999999</v>
      </c>
      <c r="F41" s="27">
        <v>9067.332825</v>
      </c>
      <c r="G41" s="27">
        <v>2407.33793</v>
      </c>
      <c r="H41" s="27">
        <v>127.47918</v>
      </c>
      <c r="I41" s="27">
        <v>1141.4513</v>
      </c>
      <c r="J41" s="27">
        <v>233.90019566800004</v>
      </c>
      <c r="K41" s="27">
        <v>626143.422260768</v>
      </c>
    </row>
    <row r="42" spans="1:11" ht="15.75">
      <c r="A42" s="26" t="s">
        <v>1180</v>
      </c>
      <c r="B42" s="880"/>
      <c r="C42" s="27">
        <v>654278.2583909999</v>
      </c>
      <c r="D42" s="27">
        <v>10548.28078</v>
      </c>
      <c r="E42" s="27">
        <v>413.045081</v>
      </c>
      <c r="F42" s="27">
        <v>9849.39322</v>
      </c>
      <c r="G42" s="27">
        <v>1568.34903</v>
      </c>
      <c r="H42" s="27">
        <v>152.56134</v>
      </c>
      <c r="I42" s="27">
        <v>1142.95279</v>
      </c>
      <c r="J42" s="27">
        <v>223.63635309199998</v>
      </c>
      <c r="K42" s="27">
        <v>678041.796185092</v>
      </c>
    </row>
    <row r="43" spans="1:11" ht="16.5" thickBot="1">
      <c r="A43" s="26" t="s">
        <v>1181</v>
      </c>
      <c r="B43" s="116"/>
      <c r="C43" s="30">
        <v>684835.1330696</v>
      </c>
      <c r="D43" s="30">
        <v>10957.926150964999</v>
      </c>
      <c r="E43" s="30">
        <v>71.178212</v>
      </c>
      <c r="F43" s="30">
        <v>10311.601915000001</v>
      </c>
      <c r="G43" s="30">
        <v>2981.43878</v>
      </c>
      <c r="H43" s="30">
        <v>127.89761</v>
      </c>
      <c r="I43" s="30">
        <v>1527.64407</v>
      </c>
      <c r="J43" s="30">
        <v>179.081887108</v>
      </c>
      <c r="K43" s="30">
        <v>710991.901694673</v>
      </c>
    </row>
    <row r="44" spans="1:11" ht="12.75">
      <c r="A44" s="6" t="s">
        <v>1143</v>
      </c>
      <c r="B44" s="502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ht="15.75">
      <c r="A45" s="44" t="s">
        <v>1177</v>
      </c>
      <c r="B45" s="502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3:11" ht="12.75">
      <c r="C46" s="142"/>
      <c r="D46" s="142"/>
      <c r="E46" s="142"/>
      <c r="F46" s="142"/>
      <c r="G46" s="142"/>
      <c r="H46" s="142"/>
      <c r="I46" s="142"/>
      <c r="J46" s="142"/>
      <c r="K46" s="142"/>
    </row>
    <row r="47" spans="1:11" ht="12.75">
      <c r="A47" s="1001" t="s">
        <v>501</v>
      </c>
      <c r="C47" s="142"/>
      <c r="D47" s="142"/>
      <c r="E47" s="142"/>
      <c r="F47" s="142"/>
      <c r="G47" s="142"/>
      <c r="H47" s="142"/>
      <c r="I47" s="142"/>
      <c r="J47" s="142"/>
      <c r="K47" s="142"/>
    </row>
    <row r="48" spans="1:11" ht="12.75">
      <c r="A48" s="881"/>
      <c r="C48" s="142"/>
      <c r="D48" s="142"/>
      <c r="E48" s="142"/>
      <c r="F48" s="142"/>
      <c r="G48" s="142"/>
      <c r="H48" s="142"/>
      <c r="I48" s="142"/>
      <c r="J48" s="142"/>
      <c r="K48" s="142"/>
    </row>
    <row r="49" spans="1:11" ht="12.75">
      <c r="A49" s="39"/>
      <c r="C49" s="142"/>
      <c r="D49" s="142"/>
      <c r="E49" s="142"/>
      <c r="F49" s="142"/>
      <c r="G49" s="142"/>
      <c r="H49" s="142"/>
      <c r="I49" s="142"/>
      <c r="J49" s="142"/>
      <c r="K49" s="142"/>
    </row>
    <row r="50" spans="1:11" ht="12.75">
      <c r="A50" s="39"/>
      <c r="C50" s="142"/>
      <c r="D50" s="142"/>
      <c r="E50" s="142"/>
      <c r="F50" s="142"/>
      <c r="G50" s="142"/>
      <c r="H50" s="142"/>
      <c r="I50" s="142"/>
      <c r="J50" s="142"/>
      <c r="K50" s="142"/>
    </row>
    <row r="51" spans="1:11" ht="12.75">
      <c r="A51" s="39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1:11" ht="12.75">
      <c r="A52" s="39"/>
      <c r="C52" s="142"/>
      <c r="D52" s="142"/>
      <c r="E52" s="142"/>
      <c r="F52" s="142"/>
      <c r="G52" s="142"/>
      <c r="H52" s="142"/>
      <c r="I52" s="142"/>
      <c r="J52" s="142"/>
      <c r="K52" s="142"/>
    </row>
    <row r="53" spans="1:11" ht="12.75">
      <c r="A53" s="39"/>
      <c r="C53" s="142"/>
      <c r="D53" s="142"/>
      <c r="E53" s="142"/>
      <c r="F53" s="142"/>
      <c r="G53" s="142"/>
      <c r="H53" s="142"/>
      <c r="I53" s="142"/>
      <c r="J53" s="142"/>
      <c r="K53" s="142"/>
    </row>
  </sheetData>
  <hyperlinks>
    <hyperlink ref="A47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 codeName="Hoja88"/>
  <dimension ref="A2:P23"/>
  <sheetViews>
    <sheetView workbookViewId="0" topLeftCell="A1">
      <selection activeCell="A2" sqref="A2"/>
    </sheetView>
  </sheetViews>
  <sheetFormatPr defaultColWidth="12" defaultRowHeight="12.75"/>
  <cols>
    <col min="1" max="1" width="6.5" style="0" customWidth="1"/>
    <col min="2" max="2" width="45.33203125" style="0" customWidth="1"/>
    <col min="3" max="3" width="10.66015625" style="19" customWidth="1"/>
    <col min="4" max="4" width="12.16015625" style="19" customWidth="1"/>
    <col min="5" max="5" width="11.33203125" style="19" customWidth="1"/>
    <col min="6" max="6" width="10" style="19" customWidth="1"/>
    <col min="7" max="7" width="8.83203125" style="19" customWidth="1"/>
    <col min="8" max="8" width="11" style="19" customWidth="1"/>
    <col min="9" max="9" width="9.83203125" style="19" customWidth="1"/>
    <col min="10" max="10" width="16" style="19" bestFit="1" customWidth="1"/>
    <col min="11" max="16" width="12" style="19" customWidth="1"/>
  </cols>
  <sheetData>
    <row r="2" spans="1:11" ht="13.5" customHeight="1">
      <c r="A2" s="1" t="s">
        <v>1185</v>
      </c>
      <c r="B2" s="6"/>
      <c r="C2" s="18"/>
      <c r="D2" s="18"/>
      <c r="E2" s="18"/>
      <c r="F2" s="18"/>
      <c r="G2" s="18"/>
      <c r="H2" s="18"/>
      <c r="I2" s="18"/>
      <c r="J2" s="18"/>
      <c r="K2" s="18"/>
    </row>
    <row r="3" spans="1:16" ht="53.25" customHeight="1" thickBot="1">
      <c r="A3" s="108"/>
      <c r="B3" s="884" t="s">
        <v>862</v>
      </c>
      <c r="C3" s="885" t="s">
        <v>916</v>
      </c>
      <c r="D3" s="802" t="s">
        <v>1183</v>
      </c>
      <c r="E3" s="802" t="s">
        <v>918</v>
      </c>
      <c r="F3" s="802" t="s">
        <v>810</v>
      </c>
      <c r="G3" s="802" t="s">
        <v>827</v>
      </c>
      <c r="H3" s="802" t="s">
        <v>919</v>
      </c>
      <c r="I3" s="802" t="s">
        <v>920</v>
      </c>
      <c r="K3"/>
      <c r="L3"/>
      <c r="M3"/>
      <c r="N3"/>
      <c r="O3"/>
      <c r="P3"/>
    </row>
    <row r="4" spans="1:11" ht="12.75">
      <c r="A4" s="21" t="s">
        <v>921</v>
      </c>
      <c r="B4" s="886"/>
      <c r="C4" s="22">
        <v>691.98353</v>
      </c>
      <c r="D4" s="22">
        <v>31005.89486</v>
      </c>
      <c r="E4" s="22">
        <v>2606.0262900000002</v>
      </c>
      <c r="F4" s="22">
        <v>615233.4863017681</v>
      </c>
      <c r="G4" s="22">
        <v>23.23254</v>
      </c>
      <c r="H4" s="22">
        <v>148303.37797838234</v>
      </c>
      <c r="I4" s="22">
        <v>797864.0015001503</v>
      </c>
      <c r="J4" s="18"/>
      <c r="K4" s="18"/>
    </row>
    <row r="5" spans="1:11" ht="12.75">
      <c r="A5" s="50"/>
      <c r="B5" s="50" t="s">
        <v>853</v>
      </c>
      <c r="C5" s="51">
        <v>305.43419</v>
      </c>
      <c r="D5" s="51">
        <v>27284.57982</v>
      </c>
      <c r="E5" s="302" t="s">
        <v>966</v>
      </c>
      <c r="F5" s="51">
        <v>424645.86526860006</v>
      </c>
      <c r="G5" s="302" t="s">
        <v>966</v>
      </c>
      <c r="H5" s="51">
        <v>65028.037584852944</v>
      </c>
      <c r="I5" s="51">
        <v>517263.916863453</v>
      </c>
      <c r="J5" s="18"/>
      <c r="K5" s="18"/>
    </row>
    <row r="6" spans="1:11" ht="12.75">
      <c r="A6" s="50"/>
      <c r="B6" s="50" t="s">
        <v>923</v>
      </c>
      <c r="C6" s="302" t="s">
        <v>966</v>
      </c>
      <c r="D6" s="51">
        <v>3721.31504</v>
      </c>
      <c r="E6" s="302" t="s">
        <v>966</v>
      </c>
      <c r="F6" s="51">
        <v>129601.33868999999</v>
      </c>
      <c r="G6" s="302" t="s">
        <v>966</v>
      </c>
      <c r="H6" s="51">
        <v>53463.3</v>
      </c>
      <c r="I6" s="51">
        <v>186785.95372999998</v>
      </c>
      <c r="J6" s="18"/>
      <c r="K6" s="18"/>
    </row>
    <row r="7" spans="1:11" ht="12.75">
      <c r="A7" s="50"/>
      <c r="B7" s="50" t="s">
        <v>855</v>
      </c>
      <c r="C7" s="51">
        <v>83.33384</v>
      </c>
      <c r="D7" s="302" t="s">
        <v>966</v>
      </c>
      <c r="E7" s="51">
        <v>2606.0262900000002</v>
      </c>
      <c r="F7" s="51">
        <v>30941.847882668004</v>
      </c>
      <c r="G7" s="51">
        <v>23.23254</v>
      </c>
      <c r="H7" s="51">
        <v>8657.98703352941</v>
      </c>
      <c r="I7" s="51">
        <v>42312.42758619742</v>
      </c>
      <c r="J7" s="18"/>
      <c r="K7" s="18"/>
    </row>
    <row r="8" spans="1:11" ht="12.75">
      <c r="A8" s="50"/>
      <c r="B8" s="50" t="s">
        <v>856</v>
      </c>
      <c r="C8" s="51">
        <v>303.2155</v>
      </c>
      <c r="D8" s="302" t="s">
        <v>966</v>
      </c>
      <c r="E8" s="302" t="s">
        <v>966</v>
      </c>
      <c r="F8" s="51">
        <v>30044.434460500004</v>
      </c>
      <c r="G8" s="302" t="s">
        <v>966</v>
      </c>
      <c r="H8" s="51">
        <v>21154.053359999998</v>
      </c>
      <c r="I8" s="51">
        <v>51501.703320500004</v>
      </c>
      <c r="J8" s="18"/>
      <c r="K8" s="18"/>
    </row>
    <row r="9" spans="1:11" ht="12.75">
      <c r="A9" s="74" t="s">
        <v>925</v>
      </c>
      <c r="B9" s="163"/>
      <c r="C9" s="155" t="s">
        <v>966</v>
      </c>
      <c r="D9" s="155" t="s">
        <v>966</v>
      </c>
      <c r="E9" s="97">
        <v>5936.51024</v>
      </c>
      <c r="F9" s="97">
        <v>20728.724968999995</v>
      </c>
      <c r="G9" s="97">
        <v>32.75228</v>
      </c>
      <c r="H9" s="97">
        <v>5.5815</v>
      </c>
      <c r="I9" s="97">
        <v>26703.568989</v>
      </c>
      <c r="J9" s="18"/>
      <c r="K9" s="18"/>
    </row>
    <row r="10" spans="1:11" ht="12.75">
      <c r="A10" s="50"/>
      <c r="B10" s="50" t="s">
        <v>858</v>
      </c>
      <c r="C10" s="302" t="s">
        <v>966</v>
      </c>
      <c r="D10" s="302" t="s">
        <v>966</v>
      </c>
      <c r="E10" s="51">
        <v>3968.22779</v>
      </c>
      <c r="F10" s="51">
        <v>17869.928809999998</v>
      </c>
      <c r="G10" s="302" t="s">
        <v>966</v>
      </c>
      <c r="H10" s="302" t="s">
        <v>966</v>
      </c>
      <c r="I10" s="51">
        <v>21838.1566</v>
      </c>
      <c r="J10" s="18"/>
      <c r="K10" s="18"/>
    </row>
    <row r="11" spans="1:11" ht="12.75">
      <c r="A11" s="50"/>
      <c r="B11" s="50" t="s">
        <v>866</v>
      </c>
      <c r="C11" s="302" t="s">
        <v>966</v>
      </c>
      <c r="D11" s="302" t="s">
        <v>966</v>
      </c>
      <c r="E11" s="302" t="s">
        <v>966</v>
      </c>
      <c r="F11" s="51">
        <v>814.2268399999999</v>
      </c>
      <c r="G11" s="302" t="s">
        <v>966</v>
      </c>
      <c r="H11" s="302" t="s">
        <v>966</v>
      </c>
      <c r="I11" s="51">
        <v>814.2268399999999</v>
      </c>
      <c r="J11" s="18"/>
      <c r="K11" s="18"/>
    </row>
    <row r="12" spans="1:11" ht="12.75">
      <c r="A12" s="50"/>
      <c r="B12" s="50" t="s">
        <v>867</v>
      </c>
      <c r="C12" s="302" t="s">
        <v>966</v>
      </c>
      <c r="D12" s="302" t="s">
        <v>966</v>
      </c>
      <c r="E12" s="302" t="s">
        <v>966</v>
      </c>
      <c r="F12" s="51">
        <v>573.57963</v>
      </c>
      <c r="G12" s="51">
        <v>32.75228</v>
      </c>
      <c r="H12" s="51">
        <v>5.5815</v>
      </c>
      <c r="I12" s="51">
        <v>611.91341</v>
      </c>
      <c r="J12" s="18"/>
      <c r="K12" s="18"/>
    </row>
    <row r="13" spans="1:11" ht="12.75">
      <c r="A13" s="50"/>
      <c r="B13" s="50" t="s">
        <v>868</v>
      </c>
      <c r="C13" s="302" t="s">
        <v>966</v>
      </c>
      <c r="D13" s="302" t="s">
        <v>966</v>
      </c>
      <c r="E13" s="51">
        <v>345.12056</v>
      </c>
      <c r="F13" s="51">
        <v>1144.9542</v>
      </c>
      <c r="G13" s="302" t="s">
        <v>966</v>
      </c>
      <c r="H13" s="302" t="s">
        <v>966</v>
      </c>
      <c r="I13" s="51">
        <v>1490.07476</v>
      </c>
      <c r="J13" s="18"/>
      <c r="K13" s="18"/>
    </row>
    <row r="14" spans="1:11" ht="12.75">
      <c r="A14" s="50"/>
      <c r="B14" s="50" t="s">
        <v>869</v>
      </c>
      <c r="C14" s="302" t="s">
        <v>966</v>
      </c>
      <c r="D14" s="302" t="s">
        <v>966</v>
      </c>
      <c r="E14" s="51">
        <v>1623.1618899999999</v>
      </c>
      <c r="F14" s="51">
        <v>326.0354889999999</v>
      </c>
      <c r="G14" s="302" t="s">
        <v>966</v>
      </c>
      <c r="H14" s="302" t="s">
        <v>966</v>
      </c>
      <c r="I14" s="51">
        <v>1949.1973789999997</v>
      </c>
      <c r="J14" s="18"/>
      <c r="K14" s="18"/>
    </row>
    <row r="15" spans="1:11" ht="12.75">
      <c r="A15" s="74" t="s">
        <v>834</v>
      </c>
      <c r="B15" s="163"/>
      <c r="C15" s="155" t="s">
        <v>966</v>
      </c>
      <c r="D15" s="155" t="s">
        <v>966</v>
      </c>
      <c r="E15" s="97">
        <v>-2024.72078</v>
      </c>
      <c r="F15" s="155" t="s">
        <v>966</v>
      </c>
      <c r="G15" s="155" t="s">
        <v>966</v>
      </c>
      <c r="H15" s="155" t="s">
        <v>966</v>
      </c>
      <c r="I15" s="97">
        <v>-2024.72078</v>
      </c>
      <c r="J15" s="18"/>
      <c r="K15" s="18"/>
    </row>
    <row r="16" spans="1:11" ht="12.75">
      <c r="A16" s="50"/>
      <c r="B16" s="50" t="s">
        <v>1184</v>
      </c>
      <c r="C16" s="302" t="s">
        <v>966</v>
      </c>
      <c r="D16" s="302" t="s">
        <v>966</v>
      </c>
      <c r="E16" s="51">
        <v>-1288.1553600000002</v>
      </c>
      <c r="F16" s="302" t="s">
        <v>966</v>
      </c>
      <c r="G16" s="302" t="s">
        <v>966</v>
      </c>
      <c r="H16" s="302" t="s">
        <v>966</v>
      </c>
      <c r="I16" s="51">
        <v>-1288.1553600000002</v>
      </c>
      <c r="J16" s="18"/>
      <c r="K16" s="18"/>
    </row>
    <row r="17" spans="1:11" ht="12.75">
      <c r="A17" s="50"/>
      <c r="B17" s="50" t="s">
        <v>855</v>
      </c>
      <c r="C17" s="302" t="s">
        <v>966</v>
      </c>
      <c r="D17" s="302" t="s">
        <v>966</v>
      </c>
      <c r="E17" s="51">
        <v>-127.47918</v>
      </c>
      <c r="F17" s="302" t="s">
        <v>966</v>
      </c>
      <c r="G17" s="302" t="s">
        <v>966</v>
      </c>
      <c r="H17" s="302" t="s">
        <v>966</v>
      </c>
      <c r="I17" s="51">
        <v>-127.47918</v>
      </c>
      <c r="J17" s="18"/>
      <c r="K17" s="18"/>
    </row>
    <row r="18" spans="1:11" ht="12.75">
      <c r="A18" s="50"/>
      <c r="B18" s="50" t="s">
        <v>858</v>
      </c>
      <c r="C18" s="302" t="s">
        <v>966</v>
      </c>
      <c r="D18" s="302" t="s">
        <v>966</v>
      </c>
      <c r="E18" s="51">
        <v>-609.08624</v>
      </c>
      <c r="F18" s="302" t="s">
        <v>966</v>
      </c>
      <c r="G18" s="302" t="s">
        <v>966</v>
      </c>
      <c r="H18" s="302" t="s">
        <v>966</v>
      </c>
      <c r="I18" s="51">
        <v>-609.08624</v>
      </c>
      <c r="J18" s="18"/>
      <c r="K18" s="18"/>
    </row>
    <row r="19" spans="1:11" ht="12.75">
      <c r="A19" s="74" t="s">
        <v>833</v>
      </c>
      <c r="B19" s="163"/>
      <c r="C19" s="155" t="s">
        <v>966</v>
      </c>
      <c r="D19" s="155" t="s">
        <v>966</v>
      </c>
      <c r="E19" s="155" t="s">
        <v>966</v>
      </c>
      <c r="F19" s="97">
        <v>-10021.98928</v>
      </c>
      <c r="G19" s="155" t="s">
        <v>966</v>
      </c>
      <c r="H19" s="155" t="s">
        <v>966</v>
      </c>
      <c r="I19" s="97">
        <v>-10021.98928</v>
      </c>
      <c r="J19" s="18"/>
      <c r="K19" s="18"/>
    </row>
    <row r="20" spans="1:11" ht="13.5" thickBot="1">
      <c r="A20" s="3" t="s">
        <v>167</v>
      </c>
      <c r="B20" s="3"/>
      <c r="C20" s="89">
        <v>691.98353</v>
      </c>
      <c r="D20" s="89">
        <v>31005.89486</v>
      </c>
      <c r="E20" s="89">
        <v>6517.815749999999</v>
      </c>
      <c r="F20" s="89">
        <v>625940.2219907681</v>
      </c>
      <c r="G20" s="89">
        <v>55.98482</v>
      </c>
      <c r="H20" s="89">
        <v>148308.95947838234</v>
      </c>
      <c r="I20" s="89">
        <v>812520.8604291503</v>
      </c>
      <c r="J20" s="18"/>
      <c r="K20" s="18"/>
    </row>
    <row r="21" spans="1:11" ht="12.75">
      <c r="A21" s="38" t="s">
        <v>831</v>
      </c>
      <c r="B21" s="38"/>
      <c r="C21" s="110"/>
      <c r="D21" s="110"/>
      <c r="E21" s="110"/>
      <c r="F21" s="110"/>
      <c r="G21" s="110"/>
      <c r="H21" s="110"/>
      <c r="I21" s="110"/>
      <c r="J21" s="18"/>
      <c r="K21" s="18"/>
    </row>
    <row r="22" spans="1:11" ht="12.75">
      <c r="A22" s="38"/>
      <c r="B22" s="38"/>
      <c r="C22" s="110"/>
      <c r="D22" s="110"/>
      <c r="E22" s="110"/>
      <c r="F22" s="110"/>
      <c r="G22" s="110"/>
      <c r="H22" s="110"/>
      <c r="I22" s="110"/>
      <c r="J22" s="18"/>
      <c r="K22" s="18"/>
    </row>
    <row r="23" spans="1:11" ht="12.75">
      <c r="A23" s="1001" t="s">
        <v>501</v>
      </c>
      <c r="B23" s="38"/>
      <c r="C23" s="110"/>
      <c r="D23" s="110"/>
      <c r="E23" s="110"/>
      <c r="F23" s="110"/>
      <c r="G23" s="110"/>
      <c r="H23" s="110"/>
      <c r="I23" s="110"/>
      <c r="J23" s="18"/>
      <c r="K23" s="18"/>
    </row>
  </sheetData>
  <hyperlinks>
    <hyperlink ref="A2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 codeName="Hoja89"/>
  <dimension ref="A2:X27"/>
  <sheetViews>
    <sheetView workbookViewId="0" topLeftCell="A1">
      <selection activeCell="A1" sqref="A1:IV1"/>
    </sheetView>
  </sheetViews>
  <sheetFormatPr defaultColWidth="12" defaultRowHeight="12.75"/>
  <cols>
    <col min="1" max="1" width="45.5" style="0" customWidth="1"/>
    <col min="2" max="2" width="9.83203125" style="19" customWidth="1"/>
    <col min="3" max="3" width="12" style="19" customWidth="1"/>
    <col min="4" max="4" width="12.83203125" style="19" customWidth="1"/>
    <col min="5" max="5" width="11" style="19" customWidth="1"/>
    <col min="6" max="6" width="9.33203125" style="19" customWidth="1"/>
    <col min="7" max="7" width="11.66015625" style="19" customWidth="1"/>
    <col min="8" max="8" width="9" style="19" customWidth="1"/>
    <col min="9" max="9" width="28.16015625" style="19" bestFit="1" customWidth="1"/>
    <col min="10" max="19" width="28.16015625" style="0" bestFit="1" customWidth="1"/>
    <col min="20" max="20" width="16" style="0" customWidth="1"/>
    <col min="21" max="21" width="13.5" style="0" bestFit="1" customWidth="1"/>
  </cols>
  <sheetData>
    <row r="2" spans="1:8" ht="12.75">
      <c r="A2" s="1" t="s">
        <v>1187</v>
      </c>
      <c r="B2" s="18"/>
      <c r="C2" s="18"/>
      <c r="D2" s="18"/>
      <c r="E2" s="18"/>
      <c r="F2" s="18"/>
      <c r="G2" s="18"/>
      <c r="H2" s="18"/>
    </row>
    <row r="3" spans="1:8" ht="53.25" customHeight="1" thickBot="1">
      <c r="A3" s="107" t="s">
        <v>862</v>
      </c>
      <c r="B3" s="802" t="s">
        <v>916</v>
      </c>
      <c r="C3" s="802" t="s">
        <v>1183</v>
      </c>
      <c r="D3" s="802" t="s">
        <v>918</v>
      </c>
      <c r="E3" s="802" t="s">
        <v>810</v>
      </c>
      <c r="F3" s="802" t="s">
        <v>827</v>
      </c>
      <c r="G3" s="802" t="s">
        <v>919</v>
      </c>
      <c r="H3" s="802" t="s">
        <v>920</v>
      </c>
    </row>
    <row r="4" spans="1:24" ht="12.75">
      <c r="A4" s="21" t="s">
        <v>921</v>
      </c>
      <c r="B4" s="22">
        <v>795.50643</v>
      </c>
      <c r="C4" s="22">
        <v>32024.761114</v>
      </c>
      <c r="D4" s="22">
        <v>2702.67036</v>
      </c>
      <c r="E4" s="22">
        <v>660076.482174092</v>
      </c>
      <c r="F4" s="845" t="s">
        <v>966</v>
      </c>
      <c r="G4" s="22">
        <v>169399.542240049</v>
      </c>
      <c r="H4" s="22">
        <v>864813.674828141</v>
      </c>
      <c r="I4" s="14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2.75">
      <c r="A5" s="50" t="s">
        <v>1184</v>
      </c>
      <c r="B5" s="51">
        <v>310.84682</v>
      </c>
      <c r="C5" s="51">
        <v>28043.181824</v>
      </c>
      <c r="D5" s="302" t="s">
        <v>966</v>
      </c>
      <c r="E5" s="51">
        <v>460145.523161</v>
      </c>
      <c r="F5" s="302" t="s">
        <v>966</v>
      </c>
      <c r="G5" s="51">
        <v>86133.19621514705</v>
      </c>
      <c r="H5" s="51">
        <v>574632.7480201471</v>
      </c>
      <c r="I5" s="142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12.75">
      <c r="A6" s="50" t="s">
        <v>923</v>
      </c>
      <c r="B6" s="51" t="s">
        <v>966</v>
      </c>
      <c r="C6" s="51">
        <v>3981.57929</v>
      </c>
      <c r="D6" s="302" t="s">
        <v>966</v>
      </c>
      <c r="E6" s="51">
        <v>137484.67397</v>
      </c>
      <c r="F6" s="302" t="s">
        <v>966</v>
      </c>
      <c r="G6" s="51">
        <v>50550.9</v>
      </c>
      <c r="H6" s="51">
        <v>192017.15326</v>
      </c>
      <c r="I6" s="142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4" ht="12.75">
      <c r="A7" s="50" t="s">
        <v>855</v>
      </c>
      <c r="B7" s="51">
        <v>117.81566000000001</v>
      </c>
      <c r="C7" s="302" t="s">
        <v>966</v>
      </c>
      <c r="D7" s="51">
        <v>2702.67036</v>
      </c>
      <c r="E7" s="51">
        <v>32870.921063092</v>
      </c>
      <c r="F7" s="302" t="s">
        <v>966</v>
      </c>
      <c r="G7" s="51">
        <v>9919.519304901962</v>
      </c>
      <c r="H7" s="51">
        <v>45425.638897993966</v>
      </c>
      <c r="I7" s="142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12.75">
      <c r="A8" s="50" t="s">
        <v>924</v>
      </c>
      <c r="B8" s="51">
        <v>366.84395</v>
      </c>
      <c r="C8" s="302" t="s">
        <v>966</v>
      </c>
      <c r="D8" s="302" t="s">
        <v>966</v>
      </c>
      <c r="E8" s="51">
        <v>29575.363980000006</v>
      </c>
      <c r="F8" s="302" t="s">
        <v>966</v>
      </c>
      <c r="G8" s="51">
        <v>22795.92672</v>
      </c>
      <c r="H8" s="51">
        <v>52738.13465000001</v>
      </c>
      <c r="I8" s="142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4" ht="12.75">
      <c r="A9" s="74" t="s">
        <v>925</v>
      </c>
      <c r="B9" s="97">
        <v>134.68079999999998</v>
      </c>
      <c r="C9" s="155" t="s">
        <v>966</v>
      </c>
      <c r="D9" s="97">
        <v>4547.06229</v>
      </c>
      <c r="E9" s="97">
        <v>27973.439831</v>
      </c>
      <c r="F9" s="97">
        <v>0.7410599999999999</v>
      </c>
      <c r="G9" s="97">
        <v>6.00392</v>
      </c>
      <c r="H9" s="97">
        <v>32661.927901000003</v>
      </c>
      <c r="I9" s="142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12.75">
      <c r="A10" s="50" t="s">
        <v>858</v>
      </c>
      <c r="B10" s="51">
        <v>0</v>
      </c>
      <c r="C10" s="302" t="s">
        <v>966</v>
      </c>
      <c r="D10" s="51">
        <v>2175.0227999999997</v>
      </c>
      <c r="E10" s="51">
        <v>24591.12414</v>
      </c>
      <c r="F10" s="302" t="s">
        <v>966</v>
      </c>
      <c r="G10" s="302" t="s">
        <v>966</v>
      </c>
      <c r="H10" s="51">
        <v>26766.146940000002</v>
      </c>
      <c r="I10" s="142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4" ht="12.75">
      <c r="A11" s="50" t="s">
        <v>866</v>
      </c>
      <c r="B11" s="51">
        <v>0</v>
      </c>
      <c r="C11" s="302" t="s">
        <v>966</v>
      </c>
      <c r="D11" s="302" t="s">
        <v>966</v>
      </c>
      <c r="E11" s="51">
        <v>857.97698</v>
      </c>
      <c r="F11" s="302" t="s">
        <v>966</v>
      </c>
      <c r="G11" s="302" t="s">
        <v>966</v>
      </c>
      <c r="H11" s="51">
        <v>857.97698</v>
      </c>
      <c r="I11" s="142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12.75">
      <c r="A12" s="50" t="s">
        <v>867</v>
      </c>
      <c r="B12" s="51">
        <v>134.68079999999998</v>
      </c>
      <c r="C12" s="302" t="s">
        <v>966</v>
      </c>
      <c r="D12" s="302" t="s">
        <v>966</v>
      </c>
      <c r="E12" s="51">
        <v>846.00857</v>
      </c>
      <c r="F12" s="51">
        <v>0.7410599999999999</v>
      </c>
      <c r="G12" s="51">
        <v>6.00392</v>
      </c>
      <c r="H12" s="51">
        <v>987.43435</v>
      </c>
      <c r="I12" s="142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2.75">
      <c r="A13" s="50" t="s">
        <v>868</v>
      </c>
      <c r="B13" s="302" t="s">
        <v>966</v>
      </c>
      <c r="C13" s="302" t="s">
        <v>966</v>
      </c>
      <c r="D13" s="51">
        <v>462.70369</v>
      </c>
      <c r="E13" s="51">
        <v>1265.2850600000002</v>
      </c>
      <c r="F13" s="302" t="s">
        <v>966</v>
      </c>
      <c r="G13" s="302" t="s">
        <v>966</v>
      </c>
      <c r="H13" s="51">
        <v>1727.98875</v>
      </c>
      <c r="I13" s="142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12.75">
      <c r="A14" s="50" t="s">
        <v>869</v>
      </c>
      <c r="B14" s="302" t="s">
        <v>966</v>
      </c>
      <c r="C14" s="302" t="s">
        <v>966</v>
      </c>
      <c r="D14" s="51">
        <v>1909.3358</v>
      </c>
      <c r="E14" s="51">
        <v>413.045081</v>
      </c>
      <c r="F14" s="302" t="s">
        <v>966</v>
      </c>
      <c r="G14" s="302" t="s">
        <v>966</v>
      </c>
      <c r="H14" s="51">
        <v>2322.380881</v>
      </c>
      <c r="I14" s="142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ht="12.75">
      <c r="A15" s="74" t="s">
        <v>834</v>
      </c>
      <c r="B15" s="155" t="s">
        <v>966</v>
      </c>
      <c r="C15" s="155" t="s">
        <v>966</v>
      </c>
      <c r="D15" s="97">
        <v>-2326.27386</v>
      </c>
      <c r="E15" s="155" t="s">
        <v>966</v>
      </c>
      <c r="F15" s="155" t="s">
        <v>966</v>
      </c>
      <c r="G15" s="155" t="s">
        <v>966</v>
      </c>
      <c r="H15" s="97">
        <v>-2326.27386</v>
      </c>
      <c r="I15" s="142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12.75">
      <c r="A16" s="50" t="s">
        <v>1184</v>
      </c>
      <c r="B16" s="302" t="s">
        <v>966</v>
      </c>
      <c r="C16" s="302" t="s">
        <v>966</v>
      </c>
      <c r="D16" s="51">
        <v>-1555.0169799999999</v>
      </c>
      <c r="E16" s="302" t="s">
        <v>966</v>
      </c>
      <c r="F16" s="302" t="s">
        <v>966</v>
      </c>
      <c r="G16" s="302" t="s">
        <v>966</v>
      </c>
      <c r="H16" s="51">
        <v>-1555.0169799999999</v>
      </c>
      <c r="I16" s="142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2.75">
      <c r="A17" s="50" t="s">
        <v>855</v>
      </c>
      <c r="B17" s="302" t="s">
        <v>966</v>
      </c>
      <c r="C17" s="302" t="s">
        <v>966</v>
      </c>
      <c r="D17" s="51">
        <v>-152.56134</v>
      </c>
      <c r="E17" s="302" t="s">
        <v>966</v>
      </c>
      <c r="F17" s="302" t="s">
        <v>966</v>
      </c>
      <c r="G17" s="302" t="s">
        <v>966</v>
      </c>
      <c r="H17" s="51">
        <v>-152.56134</v>
      </c>
      <c r="I17" s="142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2.75">
      <c r="A18" s="50" t="s">
        <v>858</v>
      </c>
      <c r="B18" s="302" t="s">
        <v>966</v>
      </c>
      <c r="C18" s="302" t="s">
        <v>966</v>
      </c>
      <c r="D18" s="51">
        <v>-618.69554</v>
      </c>
      <c r="E18" s="302" t="s">
        <v>966</v>
      </c>
      <c r="F18" s="302" t="s">
        <v>966</v>
      </c>
      <c r="G18" s="302" t="s">
        <v>966</v>
      </c>
      <c r="H18" s="51">
        <v>-618.69554</v>
      </c>
      <c r="I18" s="142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12.75">
      <c r="A19" s="97" t="s">
        <v>833</v>
      </c>
      <c r="B19" s="155" t="s">
        <v>966</v>
      </c>
      <c r="C19" s="155" t="s">
        <v>966</v>
      </c>
      <c r="D19" s="155" t="s">
        <v>966</v>
      </c>
      <c r="E19" s="97">
        <v>-9873.44502</v>
      </c>
      <c r="F19" s="155" t="s">
        <v>966</v>
      </c>
      <c r="G19" s="155" t="s">
        <v>966</v>
      </c>
      <c r="H19" s="97">
        <v>-9873.44502</v>
      </c>
      <c r="I19" s="142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3.5" thickBot="1">
      <c r="A20" s="3" t="s">
        <v>1186</v>
      </c>
      <c r="B20" s="89">
        <v>930.18723</v>
      </c>
      <c r="C20" s="89">
        <v>32024.761114</v>
      </c>
      <c r="D20" s="89">
        <v>4923.45879</v>
      </c>
      <c r="E20" s="89">
        <v>678176.476985092</v>
      </c>
      <c r="F20" s="89">
        <v>0.7410599999999999</v>
      </c>
      <c r="G20" s="89">
        <v>169405.54616004898</v>
      </c>
      <c r="H20" s="89">
        <v>885461.171339141</v>
      </c>
      <c r="I20" s="142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12.75">
      <c r="A21" s="38" t="s">
        <v>831</v>
      </c>
      <c r="B21" s="110"/>
      <c r="C21" s="110"/>
      <c r="D21" s="110"/>
      <c r="E21" s="110"/>
      <c r="F21" s="110"/>
      <c r="G21" s="110"/>
      <c r="H21" s="110"/>
      <c r="I21" s="142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2.75">
      <c r="A22" s="6"/>
      <c r="B22" s="110"/>
      <c r="C22" s="110"/>
      <c r="D22" s="110"/>
      <c r="E22" s="110"/>
      <c r="F22" s="110"/>
      <c r="G22" s="110"/>
      <c r="H22" s="110"/>
      <c r="I22" s="142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2.75">
      <c r="A23" s="1001" t="s">
        <v>501</v>
      </c>
      <c r="B23" s="142"/>
      <c r="C23" s="142"/>
      <c r="D23" s="142"/>
      <c r="E23" s="142"/>
      <c r="F23" s="142"/>
      <c r="G23" s="142"/>
      <c r="H23" s="142"/>
      <c r="I23" s="142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2:24" ht="12.75">
      <c r="B24" s="142"/>
      <c r="C24" s="142"/>
      <c r="D24" s="142"/>
      <c r="E24" s="142"/>
      <c r="F24" s="142"/>
      <c r="G24" s="142"/>
      <c r="H24" s="142"/>
      <c r="I24" s="142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2:24" ht="12.75">
      <c r="B25" s="142"/>
      <c r="C25" s="142"/>
      <c r="D25" s="142"/>
      <c r="E25" s="142"/>
      <c r="F25" s="142"/>
      <c r="G25" s="142"/>
      <c r="H25" s="142"/>
      <c r="I25" s="142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ht="12.75">
      <c r="B26" s="142"/>
      <c r="C26" s="142"/>
      <c r="D26" s="142"/>
      <c r="E26" s="142"/>
      <c r="F26" s="142"/>
      <c r="G26" s="142"/>
      <c r="H26" s="142"/>
      <c r="I26" s="142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ht="12.75">
      <c r="B27" s="142"/>
      <c r="C27" s="142"/>
      <c r="D27" s="142"/>
      <c r="E27" s="142"/>
      <c r="F27" s="142"/>
      <c r="G27" s="142"/>
      <c r="H27" s="142"/>
      <c r="I27" s="142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</sheetData>
  <hyperlinks>
    <hyperlink ref="A2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G13"/>
  <sheetViews>
    <sheetView workbookViewId="0" topLeftCell="A1">
      <selection activeCell="A13" sqref="A13"/>
    </sheetView>
  </sheetViews>
  <sheetFormatPr defaultColWidth="12" defaultRowHeight="12.75"/>
  <cols>
    <col min="1" max="1" width="25.33203125" style="6" customWidth="1"/>
    <col min="2" max="2" width="29.83203125" style="6" customWidth="1"/>
    <col min="3" max="3" width="9.83203125" style="6" customWidth="1"/>
    <col min="4" max="4" width="10" style="6" customWidth="1"/>
    <col min="5" max="5" width="9.83203125" style="6" customWidth="1"/>
    <col min="6" max="6" width="10.16015625" style="6" customWidth="1"/>
    <col min="7" max="7" width="11.5" style="6" customWidth="1"/>
    <col min="8" max="16384" width="12" style="6" customWidth="1"/>
  </cols>
  <sheetData>
    <row r="2" ht="12.75">
      <c r="A2" s="1" t="s">
        <v>872</v>
      </c>
    </row>
    <row r="3" spans="1:5" ht="12.75">
      <c r="A3" s="38" t="s">
        <v>850</v>
      </c>
      <c r="B3" s="38"/>
      <c r="C3" s="38"/>
      <c r="D3" s="38"/>
      <c r="E3" s="38"/>
    </row>
    <row r="4" spans="1:7" s="38" customFormat="1" ht="25.5" customHeight="1" thickBot="1">
      <c r="A4" s="1012" t="s">
        <v>862</v>
      </c>
      <c r="B4" s="1012"/>
      <c r="C4" s="108">
        <v>2002</v>
      </c>
      <c r="D4" s="108">
        <v>2003</v>
      </c>
      <c r="E4" s="108">
        <v>2004</v>
      </c>
      <c r="F4" s="108">
        <v>2005</v>
      </c>
      <c r="G4" s="107" t="s">
        <v>865</v>
      </c>
    </row>
    <row r="5" spans="1:7" s="38" customFormat="1" ht="13.5" customHeight="1">
      <c r="A5" s="100" t="s">
        <v>858</v>
      </c>
      <c r="B5" s="100"/>
      <c r="C5" s="101">
        <v>24620.05947</v>
      </c>
      <c r="D5" s="101">
        <v>21838.1566</v>
      </c>
      <c r="E5" s="101">
        <v>26766.146940000002</v>
      </c>
      <c r="F5" s="101">
        <v>16999.92377</v>
      </c>
      <c r="G5" s="102">
        <v>-0.3095092320668549</v>
      </c>
    </row>
    <row r="6" spans="1:7" s="38" customFormat="1" ht="12.75">
      <c r="A6" s="100" t="s">
        <v>866</v>
      </c>
      <c r="B6" s="100"/>
      <c r="C6" s="101">
        <v>608.9897</v>
      </c>
      <c r="D6" s="101">
        <v>814.2268399999999</v>
      </c>
      <c r="E6" s="101">
        <v>857.97698</v>
      </c>
      <c r="F6" s="101">
        <v>804.74885</v>
      </c>
      <c r="G6" s="102">
        <v>0.3214490327176305</v>
      </c>
    </row>
    <row r="7" spans="1:7" s="38" customFormat="1" ht="12.75">
      <c r="A7" s="100" t="s">
        <v>867</v>
      </c>
      <c r="B7" s="100"/>
      <c r="C7" s="101">
        <v>556.174</v>
      </c>
      <c r="D7" s="101">
        <v>611.91341</v>
      </c>
      <c r="E7" s="101">
        <v>987.43435</v>
      </c>
      <c r="F7" s="101">
        <v>867.9016700000001</v>
      </c>
      <c r="G7" s="102">
        <v>0.5604858731260363</v>
      </c>
    </row>
    <row r="8" spans="1:7" s="38" customFormat="1" ht="12.75">
      <c r="A8" s="100" t="s">
        <v>868</v>
      </c>
      <c r="B8" s="100"/>
      <c r="C8" s="101">
        <v>1426.6994</v>
      </c>
      <c r="D8" s="101">
        <v>1490.07476</v>
      </c>
      <c r="E8" s="101">
        <v>1727.98875</v>
      </c>
      <c r="F8" s="101">
        <v>2042.54621</v>
      </c>
      <c r="G8" s="102">
        <v>0.43165842082782113</v>
      </c>
    </row>
    <row r="9" spans="1:7" s="38" customFormat="1" ht="12.75">
      <c r="A9" s="100" t="s">
        <v>869</v>
      </c>
      <c r="B9" s="100"/>
      <c r="C9" s="101">
        <v>1882.91721</v>
      </c>
      <c r="D9" s="101">
        <v>1949.1973789999997</v>
      </c>
      <c r="E9" s="101">
        <v>2322.380881</v>
      </c>
      <c r="F9" s="101">
        <v>2199.7082619999996</v>
      </c>
      <c r="G9" s="102">
        <v>0.16824481199574337</v>
      </c>
    </row>
    <row r="10" spans="1:7" s="38" customFormat="1" ht="13.5" thickBot="1">
      <c r="A10" s="3" t="s">
        <v>870</v>
      </c>
      <c r="B10" s="3"/>
      <c r="C10" s="89">
        <v>29094.83978</v>
      </c>
      <c r="D10" s="89">
        <v>26703.568989</v>
      </c>
      <c r="E10" s="89">
        <v>32661.927901000003</v>
      </c>
      <c r="F10" s="89">
        <v>22914.828762</v>
      </c>
      <c r="G10" s="109">
        <v>-0.21240917855984143</v>
      </c>
    </row>
    <row r="11" spans="1:7" s="38" customFormat="1" ht="12.75">
      <c r="A11" s="91" t="s">
        <v>871</v>
      </c>
      <c r="G11" s="47"/>
    </row>
    <row r="12" s="38" customFormat="1" ht="12.75"/>
    <row r="13" spans="1:3" s="38" customFormat="1" ht="12.75">
      <c r="A13" s="1001" t="s">
        <v>501</v>
      </c>
      <c r="C13" s="110"/>
    </row>
  </sheetData>
  <mergeCells count="1">
    <mergeCell ref="A4:B4"/>
  </mergeCells>
  <hyperlinks>
    <hyperlink ref="A13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 codeName="Hoja90"/>
  <dimension ref="A2:E14"/>
  <sheetViews>
    <sheetView workbookViewId="0" topLeftCell="A1">
      <selection activeCell="A1" sqref="A1:IV1"/>
    </sheetView>
  </sheetViews>
  <sheetFormatPr defaultColWidth="12" defaultRowHeight="12.75"/>
  <cols>
    <col min="1" max="1" width="49.66015625" style="0" customWidth="1"/>
  </cols>
  <sheetData>
    <row r="2" spans="1:4" ht="12.75">
      <c r="A2" s="1" t="s">
        <v>1191</v>
      </c>
      <c r="B2" s="18"/>
      <c r="C2" s="18"/>
      <c r="D2" s="18"/>
    </row>
    <row r="3" spans="1:5" ht="53.25" customHeight="1" thickBot="1">
      <c r="A3" s="85" t="s">
        <v>139</v>
      </c>
      <c r="B3" s="802" t="s">
        <v>1188</v>
      </c>
      <c r="C3" s="802" t="s">
        <v>919</v>
      </c>
      <c r="D3" s="802" t="s">
        <v>920</v>
      </c>
      <c r="E3" s="802" t="s">
        <v>1189</v>
      </c>
    </row>
    <row r="4" spans="1:5" ht="12.75">
      <c r="A4" s="50" t="s">
        <v>853</v>
      </c>
      <c r="B4" s="302">
        <v>519465.77977996494</v>
      </c>
      <c r="C4" s="51">
        <v>98488.41009926471</v>
      </c>
      <c r="D4" s="51">
        <v>617954.1898792296</v>
      </c>
      <c r="E4" s="326">
        <v>0.8406218264843986</v>
      </c>
    </row>
    <row r="5" spans="1:5" ht="12.75">
      <c r="A5" s="50" t="s">
        <v>854</v>
      </c>
      <c r="B5" s="302">
        <v>151028.25052000003</v>
      </c>
      <c r="C5" s="51">
        <v>46533.36</v>
      </c>
      <c r="D5" s="51">
        <v>197561.61052000005</v>
      </c>
      <c r="E5" s="326">
        <v>0.7644615273305375</v>
      </c>
    </row>
    <row r="6" spans="1:5" ht="12.75">
      <c r="A6" s="50" t="s">
        <v>855</v>
      </c>
      <c r="B6" s="302">
        <v>37909.293416308</v>
      </c>
      <c r="C6" s="51">
        <v>10524.63555588235</v>
      </c>
      <c r="D6" s="51">
        <v>48433.92897219035</v>
      </c>
      <c r="E6" s="326">
        <v>0.782701181192107</v>
      </c>
    </row>
    <row r="7" spans="1:5" ht="12.75">
      <c r="A7" s="50" t="s">
        <v>856</v>
      </c>
      <c r="B7" s="302">
        <v>31400.3683964</v>
      </c>
      <c r="C7" s="51">
        <v>24873.13679</v>
      </c>
      <c r="D7" s="51">
        <v>56273.5051864</v>
      </c>
      <c r="E7" s="326">
        <v>0.5579956018803098</v>
      </c>
    </row>
    <row r="8" spans="1:5" ht="12.75">
      <c r="A8" s="267" t="s">
        <v>1190</v>
      </c>
      <c r="B8" s="155">
        <v>739803.692112673</v>
      </c>
      <c r="C8" s="97">
        <v>180419.54244514706</v>
      </c>
      <c r="D8" s="97">
        <v>920223.23455782</v>
      </c>
      <c r="E8" s="98">
        <v>0.8039393750671366</v>
      </c>
    </row>
    <row r="9" spans="1:5" ht="12.75">
      <c r="A9" s="50" t="s">
        <v>858</v>
      </c>
      <c r="B9" s="302">
        <v>16999.92377</v>
      </c>
      <c r="C9" s="302">
        <v>0</v>
      </c>
      <c r="D9" s="51">
        <v>16999.92377</v>
      </c>
      <c r="E9" s="887" t="s">
        <v>966</v>
      </c>
    </row>
    <row r="10" spans="1:5" s="5" customFormat="1" ht="16.5" thickBot="1">
      <c r="A10" s="334" t="s">
        <v>1193</v>
      </c>
      <c r="B10" s="315">
        <v>743737.5128626729</v>
      </c>
      <c r="C10" s="335">
        <v>180419.54244514706</v>
      </c>
      <c r="D10" s="335">
        <v>924157.05530782</v>
      </c>
      <c r="E10" s="336">
        <v>0.8047739381429572</v>
      </c>
    </row>
    <row r="11" spans="1:4" s="5" customFormat="1" ht="12.75">
      <c r="A11" s="38" t="s">
        <v>831</v>
      </c>
      <c r="B11" s="865"/>
      <c r="C11" s="48"/>
      <c r="D11" s="48"/>
    </row>
    <row r="12" spans="1:4" s="5" customFormat="1" ht="12.75">
      <c r="A12" s="60" t="s">
        <v>1192</v>
      </c>
      <c r="B12" s="865"/>
      <c r="C12" s="48"/>
      <c r="D12" s="48"/>
    </row>
    <row r="14" ht="12.75">
      <c r="A14" s="1001" t="s">
        <v>501</v>
      </c>
    </row>
  </sheetData>
  <hyperlinks>
    <hyperlink ref="A1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 codeName="Hoja91"/>
  <dimension ref="A2:E12"/>
  <sheetViews>
    <sheetView workbookViewId="0" topLeftCell="A1">
      <selection activeCell="A12" sqref="A12"/>
    </sheetView>
  </sheetViews>
  <sheetFormatPr defaultColWidth="12" defaultRowHeight="12.75"/>
  <sheetData>
    <row r="2" spans="1:5" ht="12.75">
      <c r="A2" s="1" t="s">
        <v>1196</v>
      </c>
      <c r="B2" s="6"/>
      <c r="C2" s="6"/>
      <c r="D2" s="6"/>
      <c r="E2" s="6"/>
    </row>
    <row r="3" spans="1:5" ht="13.5" thickBot="1">
      <c r="A3" s="170"/>
      <c r="B3" s="170">
        <v>2002</v>
      </c>
      <c r="C3" s="170">
        <v>2003</v>
      </c>
      <c r="D3" s="170">
        <v>2004</v>
      </c>
      <c r="E3" s="170">
        <v>2005</v>
      </c>
    </row>
    <row r="4" spans="1:5" ht="12.75">
      <c r="A4" s="264" t="s">
        <v>940</v>
      </c>
      <c r="B4" s="256">
        <v>0.049933169177282306</v>
      </c>
      <c r="C4" s="256">
        <v>0.05110743212365708</v>
      </c>
      <c r="D4" s="256">
        <v>0.051270274376960356</v>
      </c>
      <c r="E4" s="256">
        <v>0.05005055940567186</v>
      </c>
    </row>
    <row r="5" spans="1:5" ht="12.75">
      <c r="A5" s="179" t="s">
        <v>876</v>
      </c>
      <c r="B5" s="888">
        <v>0.052</v>
      </c>
      <c r="C5" s="888">
        <v>0.055</v>
      </c>
      <c r="D5" s="888">
        <v>0.057</v>
      </c>
      <c r="E5" s="888">
        <v>0.059</v>
      </c>
    </row>
    <row r="6" spans="1:5" ht="12.75">
      <c r="A6" s="179" t="s">
        <v>941</v>
      </c>
      <c r="B6" s="888">
        <v>0.06769381350756984</v>
      </c>
      <c r="C6" s="888">
        <v>0.07093754280229457</v>
      </c>
      <c r="D6" s="888">
        <v>0.07125274766784818</v>
      </c>
      <c r="E6" s="888">
        <v>0.07268095556710784</v>
      </c>
    </row>
    <row r="7" spans="1:5" ht="13.5" thickBot="1">
      <c r="A7" s="174" t="s">
        <v>1194</v>
      </c>
      <c r="B7" s="175">
        <v>0.06375520743781157</v>
      </c>
      <c r="C7" s="175">
        <v>0.06585089833054145</v>
      </c>
      <c r="D7" s="175">
        <v>0.06626147142436548</v>
      </c>
      <c r="E7" s="176">
        <v>0.06735208895764522</v>
      </c>
    </row>
    <row r="8" spans="1:5" ht="12.75">
      <c r="A8" s="148" t="s">
        <v>943</v>
      </c>
      <c r="B8" s="6"/>
      <c r="C8" s="6"/>
      <c r="D8" s="6"/>
      <c r="E8" s="6"/>
    </row>
    <row r="9" spans="1:5" ht="12.75">
      <c r="A9" s="6" t="s">
        <v>944</v>
      </c>
      <c r="B9" s="6"/>
      <c r="C9" s="6"/>
      <c r="D9" s="6"/>
      <c r="E9" s="6"/>
    </row>
    <row r="10" spans="1:5" ht="12.75">
      <c r="A10" s="65" t="s">
        <v>1195</v>
      </c>
      <c r="B10" s="6"/>
      <c r="C10" s="6"/>
      <c r="D10" s="6"/>
      <c r="E10" s="6"/>
    </row>
    <row r="12" ht="12.75">
      <c r="A12" s="1001" t="s">
        <v>501</v>
      </c>
    </row>
  </sheetData>
  <hyperlinks>
    <hyperlink ref="A12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 codeName="Hoja92"/>
  <dimension ref="A2:H17"/>
  <sheetViews>
    <sheetView workbookViewId="0" topLeftCell="A1">
      <selection activeCell="A17" sqref="A17"/>
    </sheetView>
  </sheetViews>
  <sheetFormatPr defaultColWidth="12" defaultRowHeight="12.75"/>
  <sheetData>
    <row r="2" s="6" customFormat="1" ht="12.75">
      <c r="A2" s="1" t="s">
        <v>1220</v>
      </c>
    </row>
    <row r="3" spans="1:8" s="6" customFormat="1" ht="13.5" thickBot="1">
      <c r="A3" s="177"/>
      <c r="B3" s="178">
        <v>1999</v>
      </c>
      <c r="C3" s="178">
        <v>2000</v>
      </c>
      <c r="D3" s="178">
        <v>2001</v>
      </c>
      <c r="E3" s="178">
        <v>2002</v>
      </c>
      <c r="F3" s="178">
        <v>2003</v>
      </c>
      <c r="G3" s="178">
        <v>2004</v>
      </c>
      <c r="H3" s="178">
        <v>2005</v>
      </c>
    </row>
    <row r="4" spans="1:8" s="6" customFormat="1" ht="12.75">
      <c r="A4" s="889" t="s">
        <v>1197</v>
      </c>
      <c r="B4" s="890">
        <v>1715</v>
      </c>
      <c r="C4" s="890">
        <v>1783</v>
      </c>
      <c r="D4" s="890">
        <v>1863</v>
      </c>
      <c r="E4" s="890">
        <v>1978</v>
      </c>
      <c r="F4" s="890">
        <v>2222</v>
      </c>
      <c r="G4" s="890">
        <v>2325</v>
      </c>
      <c r="H4" s="890">
        <v>2427</v>
      </c>
    </row>
    <row r="5" spans="1:8" s="6" customFormat="1" ht="12.75">
      <c r="A5" s="889" t="s">
        <v>1198</v>
      </c>
      <c r="B5" s="890">
        <v>1912</v>
      </c>
      <c r="C5" s="890">
        <v>1960</v>
      </c>
      <c r="D5" s="890">
        <v>2015</v>
      </c>
      <c r="E5" s="890">
        <v>2075</v>
      </c>
      <c r="F5" s="890">
        <v>2141</v>
      </c>
      <c r="G5" s="890">
        <v>2241</v>
      </c>
      <c r="H5" s="890">
        <v>2307</v>
      </c>
    </row>
    <row r="6" spans="1:8" s="6" customFormat="1" ht="12.75">
      <c r="A6" s="889" t="s">
        <v>1199</v>
      </c>
      <c r="B6" s="890">
        <v>1104</v>
      </c>
      <c r="C6" s="890">
        <v>1268</v>
      </c>
      <c r="D6" s="890">
        <v>1557</v>
      </c>
      <c r="E6" s="890">
        <v>1794</v>
      </c>
      <c r="F6" s="890">
        <v>1958</v>
      </c>
      <c r="G6" s="890">
        <v>2132</v>
      </c>
      <c r="H6" s="890">
        <v>2281</v>
      </c>
    </row>
    <row r="7" spans="1:8" s="6" customFormat="1" ht="12.75">
      <c r="A7" s="889" t="s">
        <v>1200</v>
      </c>
      <c r="B7" s="890">
        <v>2016</v>
      </c>
      <c r="C7" s="890">
        <v>2059</v>
      </c>
      <c r="D7" s="890">
        <v>2127</v>
      </c>
      <c r="E7" s="890">
        <v>2191</v>
      </c>
      <c r="F7" s="890">
        <v>2229</v>
      </c>
      <c r="G7" s="890">
        <v>2179</v>
      </c>
      <c r="H7" s="890">
        <v>2232</v>
      </c>
    </row>
    <row r="8" spans="1:8" s="6" customFormat="1" ht="12.75">
      <c r="A8" s="889" t="s">
        <v>1201</v>
      </c>
      <c r="B8" s="890">
        <v>1525</v>
      </c>
      <c r="C8" s="890">
        <v>1612</v>
      </c>
      <c r="D8" s="890">
        <v>1684</v>
      </c>
      <c r="E8" s="890">
        <v>1747</v>
      </c>
      <c r="F8" s="890">
        <v>1908</v>
      </c>
      <c r="G8" s="890">
        <v>2079</v>
      </c>
      <c r="H8" s="890">
        <v>2114</v>
      </c>
    </row>
    <row r="9" spans="1:8" s="6" customFormat="1" ht="12.75">
      <c r="A9" s="889" t="s">
        <v>1202</v>
      </c>
      <c r="B9" s="890">
        <v>1211</v>
      </c>
      <c r="C9" s="890">
        <v>1263</v>
      </c>
      <c r="D9" s="890">
        <v>1376</v>
      </c>
      <c r="E9" s="890">
        <v>1485</v>
      </c>
      <c r="F9" s="890">
        <v>1560</v>
      </c>
      <c r="G9" s="890">
        <v>1656</v>
      </c>
      <c r="H9" s="890">
        <v>1757</v>
      </c>
    </row>
    <row r="10" spans="1:8" s="6" customFormat="1" ht="12.75">
      <c r="A10" s="889" t="s">
        <v>1203</v>
      </c>
      <c r="B10" s="890">
        <v>1088</v>
      </c>
      <c r="C10" s="890">
        <v>1218</v>
      </c>
      <c r="D10" s="890">
        <v>1335</v>
      </c>
      <c r="E10" s="890">
        <v>1400</v>
      </c>
      <c r="F10" s="890">
        <v>1448</v>
      </c>
      <c r="G10" s="890">
        <v>1589</v>
      </c>
      <c r="H10" s="890">
        <v>1671</v>
      </c>
    </row>
    <row r="11" spans="1:8" s="6" customFormat="1" ht="12.75">
      <c r="A11" s="891" t="s">
        <v>876</v>
      </c>
      <c r="B11" s="892" t="s">
        <v>1204</v>
      </c>
      <c r="C11" s="892" t="s">
        <v>1205</v>
      </c>
      <c r="D11" s="892" t="s">
        <v>1206</v>
      </c>
      <c r="E11" s="892" t="s">
        <v>1207</v>
      </c>
      <c r="F11" s="892">
        <v>1028</v>
      </c>
      <c r="G11" s="892">
        <v>1125</v>
      </c>
      <c r="H11" s="892">
        <v>1225</v>
      </c>
    </row>
    <row r="12" spans="1:8" s="6" customFormat="1" ht="12.75">
      <c r="A12" s="889" t="s">
        <v>1208</v>
      </c>
      <c r="B12" s="890" t="s">
        <v>1209</v>
      </c>
      <c r="C12" s="890">
        <v>767</v>
      </c>
      <c r="D12" s="890" t="s">
        <v>1210</v>
      </c>
      <c r="E12" s="890" t="s">
        <v>1211</v>
      </c>
      <c r="F12" s="890">
        <v>943</v>
      </c>
      <c r="G12" s="890">
        <v>960</v>
      </c>
      <c r="H12" s="890">
        <v>1041</v>
      </c>
    </row>
    <row r="13" spans="1:8" s="6" customFormat="1" ht="13.5" thickBot="1">
      <c r="A13" s="893" t="s">
        <v>1212</v>
      </c>
      <c r="B13" s="894">
        <v>534</v>
      </c>
      <c r="C13" s="894" t="s">
        <v>1213</v>
      </c>
      <c r="D13" s="894" t="s">
        <v>1214</v>
      </c>
      <c r="E13" s="894" t="s">
        <v>1215</v>
      </c>
      <c r="F13" s="894" t="s">
        <v>1216</v>
      </c>
      <c r="G13" s="894" t="s">
        <v>1217</v>
      </c>
      <c r="H13" s="894" t="s">
        <v>1218</v>
      </c>
    </row>
    <row r="14" s="6" customFormat="1" ht="12.75">
      <c r="A14" t="s">
        <v>1219</v>
      </c>
    </row>
    <row r="15" s="6" customFormat="1" ht="12.75">
      <c r="D15" s="895" t="s">
        <v>1221</v>
      </c>
    </row>
    <row r="17" ht="12.75">
      <c r="A17" s="1001" t="s">
        <v>501</v>
      </c>
    </row>
  </sheetData>
  <hyperlinks>
    <hyperlink ref="A17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 codeName="Hoja93"/>
  <dimension ref="A2:K42"/>
  <sheetViews>
    <sheetView workbookViewId="0" topLeftCell="A1">
      <selection activeCell="A42" sqref="A42"/>
    </sheetView>
  </sheetViews>
  <sheetFormatPr defaultColWidth="12" defaultRowHeight="12.75"/>
  <sheetData>
    <row r="2" spans="1:11" s="209" customFormat="1" ht="12.75">
      <c r="A2" s="1" t="s">
        <v>1250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</row>
    <row r="3" spans="1:11" s="209" customFormat="1" ht="12.75">
      <c r="A3" s="897" t="s">
        <v>1222</v>
      </c>
      <c r="B3" s="898">
        <v>1996</v>
      </c>
      <c r="C3" s="898">
        <v>1997</v>
      </c>
      <c r="D3" s="898">
        <v>1998</v>
      </c>
      <c r="E3" s="898">
        <v>1999</v>
      </c>
      <c r="F3" s="898">
        <v>2000</v>
      </c>
      <c r="G3" s="898">
        <v>2001</v>
      </c>
      <c r="H3" s="898">
        <v>2002</v>
      </c>
      <c r="I3" s="898">
        <v>2003</v>
      </c>
      <c r="J3" s="898">
        <v>2004</v>
      </c>
      <c r="K3" s="898">
        <v>2005</v>
      </c>
    </row>
    <row r="4" spans="1:11" s="209" customFormat="1" ht="12.75">
      <c r="A4" s="899" t="s">
        <v>1200</v>
      </c>
      <c r="B4" s="900">
        <v>28.3</v>
      </c>
      <c r="C4" s="900">
        <v>27.9</v>
      </c>
      <c r="D4" s="900">
        <v>27.8</v>
      </c>
      <c r="E4" s="900">
        <v>28.1</v>
      </c>
      <c r="F4" s="900">
        <v>28.2</v>
      </c>
      <c r="G4" s="900">
        <v>28.3</v>
      </c>
      <c r="H4" s="900">
        <v>28.9</v>
      </c>
      <c r="I4" s="900">
        <v>29.2</v>
      </c>
      <c r="J4" s="900">
        <v>28.5</v>
      </c>
      <c r="K4" s="900">
        <v>28.4</v>
      </c>
    </row>
    <row r="5" spans="1:11" s="209" customFormat="1" ht="12.75">
      <c r="A5" s="899" t="s">
        <v>1198</v>
      </c>
      <c r="B5" s="900">
        <v>27.8</v>
      </c>
      <c r="C5" s="900">
        <v>27.6</v>
      </c>
      <c r="D5" s="900">
        <v>27.4</v>
      </c>
      <c r="E5" s="900">
        <v>27.9</v>
      </c>
      <c r="F5" s="900">
        <v>27.2</v>
      </c>
      <c r="G5" s="900">
        <v>27.5</v>
      </c>
      <c r="H5" s="900">
        <v>28.1</v>
      </c>
      <c r="I5" s="900">
        <v>28.4</v>
      </c>
      <c r="J5" s="900">
        <v>28.1</v>
      </c>
      <c r="K5" s="900">
        <v>27.8</v>
      </c>
    </row>
    <row r="6" spans="1:11" s="209" customFormat="1" ht="12.75">
      <c r="A6" s="899" t="s">
        <v>1201</v>
      </c>
      <c r="B6" s="900">
        <v>26.5</v>
      </c>
      <c r="C6" s="900">
        <v>25.7</v>
      </c>
      <c r="D6" s="900">
        <v>25.6</v>
      </c>
      <c r="E6" s="900">
        <v>25.6</v>
      </c>
      <c r="F6" s="900">
        <v>25</v>
      </c>
      <c r="G6" s="900">
        <v>25.6</v>
      </c>
      <c r="H6" s="900">
        <v>26.7</v>
      </c>
      <c r="I6" s="900">
        <v>27.8</v>
      </c>
      <c r="J6" s="900">
        <v>28</v>
      </c>
      <c r="K6" s="900">
        <v>28.3</v>
      </c>
    </row>
    <row r="7" spans="1:11" s="209" customFormat="1" ht="12.75">
      <c r="A7" s="899" t="s">
        <v>1223</v>
      </c>
      <c r="B7" s="901" t="s">
        <v>981</v>
      </c>
      <c r="C7" s="901" t="s">
        <v>981</v>
      </c>
      <c r="D7" s="901" t="s">
        <v>981</v>
      </c>
      <c r="E7" s="901" t="s">
        <v>981</v>
      </c>
      <c r="F7" s="901" t="s">
        <v>981</v>
      </c>
      <c r="G7" s="901" t="s">
        <v>981</v>
      </c>
      <c r="H7" s="901" t="s">
        <v>981</v>
      </c>
      <c r="I7" s="901" t="s">
        <v>981</v>
      </c>
      <c r="J7" s="901" t="s">
        <v>981</v>
      </c>
      <c r="K7" s="900">
        <v>15.5</v>
      </c>
    </row>
    <row r="8" spans="1:11" s="209" customFormat="1" ht="12.75">
      <c r="A8" s="899" t="s">
        <v>1224</v>
      </c>
      <c r="B8" s="901" t="s">
        <v>981</v>
      </c>
      <c r="C8" s="901" t="s">
        <v>981</v>
      </c>
      <c r="D8" s="901" t="s">
        <v>981</v>
      </c>
      <c r="E8" s="901" t="s">
        <v>981</v>
      </c>
      <c r="F8" s="901">
        <v>14.6</v>
      </c>
      <c r="G8" s="900">
        <v>14.7</v>
      </c>
      <c r="H8" s="900">
        <v>16</v>
      </c>
      <c r="I8" s="900">
        <v>18.1</v>
      </c>
      <c r="J8" s="900">
        <v>17.5</v>
      </c>
      <c r="K8" s="900">
        <v>17.9</v>
      </c>
    </row>
    <row r="9" spans="1:11" s="209" customFormat="1" ht="12.75">
      <c r="A9" s="899" t="s">
        <v>1225</v>
      </c>
      <c r="B9" s="900">
        <v>30.4</v>
      </c>
      <c r="C9" s="900">
        <v>29.3</v>
      </c>
      <c r="D9" s="900">
        <v>29.2</v>
      </c>
      <c r="E9" s="900">
        <v>29</v>
      </c>
      <c r="F9" s="900">
        <v>28.1</v>
      </c>
      <c r="G9" s="900">
        <v>28.4</v>
      </c>
      <c r="H9" s="900">
        <v>28.8</v>
      </c>
      <c r="I9" s="900">
        <v>30</v>
      </c>
      <c r="J9" s="900">
        <v>30</v>
      </c>
      <c r="K9" s="900">
        <v>29.3</v>
      </c>
    </row>
    <row r="10" spans="1:11" s="209" customFormat="1" ht="12.75">
      <c r="A10" s="899" t="s">
        <v>1226</v>
      </c>
      <c r="B10" s="900">
        <v>18.5</v>
      </c>
      <c r="C10" s="900">
        <v>18.7</v>
      </c>
      <c r="D10" s="900">
        <v>19.1</v>
      </c>
      <c r="E10" s="900">
        <v>19.3</v>
      </c>
      <c r="F10" s="900">
        <v>18.7</v>
      </c>
      <c r="G10" s="900">
        <v>18.4</v>
      </c>
      <c r="H10" s="900">
        <v>18.4</v>
      </c>
      <c r="I10" s="900">
        <v>17.6</v>
      </c>
      <c r="J10" s="900">
        <v>16.7</v>
      </c>
      <c r="K10" s="900">
        <v>16.4</v>
      </c>
    </row>
    <row r="11" spans="1:11" s="209" customFormat="1" ht="12.75">
      <c r="A11" s="899" t="s">
        <v>1227</v>
      </c>
      <c r="B11" s="900">
        <v>23.6</v>
      </c>
      <c r="C11" s="900">
        <v>24.1</v>
      </c>
      <c r="D11" s="900">
        <v>24.3</v>
      </c>
      <c r="E11" s="900">
        <v>24.2</v>
      </c>
      <c r="F11" s="900">
        <v>24</v>
      </c>
      <c r="G11" s="900">
        <v>24.2</v>
      </c>
      <c r="H11" s="900">
        <v>24.2</v>
      </c>
      <c r="I11" s="900">
        <v>23.6</v>
      </c>
      <c r="J11" s="900">
        <v>23.2</v>
      </c>
      <c r="K11" s="900">
        <v>22.9</v>
      </c>
    </row>
    <row r="12" spans="1:11" s="209" customFormat="1" ht="12.75">
      <c r="A12" s="902" t="s">
        <v>876</v>
      </c>
      <c r="B12" s="903">
        <v>20.9</v>
      </c>
      <c r="C12" s="903">
        <v>20.3</v>
      </c>
      <c r="D12" s="903">
        <v>19.7</v>
      </c>
      <c r="E12" s="903">
        <v>19.3</v>
      </c>
      <c r="F12" s="903">
        <v>19.8</v>
      </c>
      <c r="G12" s="903">
        <v>19.5</v>
      </c>
      <c r="H12" s="903">
        <v>19.8</v>
      </c>
      <c r="I12" s="903">
        <v>19.9</v>
      </c>
      <c r="J12" s="903">
        <v>20.2</v>
      </c>
      <c r="K12" s="903">
        <v>20.3</v>
      </c>
    </row>
    <row r="13" spans="1:11" s="209" customFormat="1" ht="12.75">
      <c r="A13" s="899" t="s">
        <v>1228</v>
      </c>
      <c r="B13" s="901" t="s">
        <v>981</v>
      </c>
      <c r="C13" s="901" t="s">
        <v>981</v>
      </c>
      <c r="D13" s="901" t="s">
        <v>981</v>
      </c>
      <c r="E13" s="901" t="s">
        <v>981</v>
      </c>
      <c r="F13" s="900">
        <v>13.8</v>
      </c>
      <c r="G13" s="900">
        <v>12.9</v>
      </c>
      <c r="H13" s="900">
        <v>12.5</v>
      </c>
      <c r="I13" s="900">
        <v>12.4</v>
      </c>
      <c r="J13" s="900">
        <v>12.9</v>
      </c>
      <c r="K13" s="900">
        <v>12.3</v>
      </c>
    </row>
    <row r="14" spans="1:11" s="209" customFormat="1" ht="12.75">
      <c r="A14" s="899" t="s">
        <v>1202</v>
      </c>
      <c r="B14" s="900">
        <v>30.4</v>
      </c>
      <c r="C14" s="900">
        <v>28.3</v>
      </c>
      <c r="D14" s="900">
        <v>26.1</v>
      </c>
      <c r="E14" s="900">
        <v>25.6</v>
      </c>
      <c r="F14" s="900">
        <v>24.3</v>
      </c>
      <c r="G14" s="900">
        <v>24.1</v>
      </c>
      <c r="H14" s="900">
        <v>24.8</v>
      </c>
      <c r="I14" s="900">
        <v>25.7</v>
      </c>
      <c r="J14" s="900">
        <v>25.8</v>
      </c>
      <c r="K14" s="900">
        <v>25.9</v>
      </c>
    </row>
    <row r="15" spans="1:11" s="209" customFormat="1" ht="12.75">
      <c r="A15" s="899" t="s">
        <v>1197</v>
      </c>
      <c r="B15" s="900">
        <v>29.1</v>
      </c>
      <c r="C15" s="900">
        <v>28.9</v>
      </c>
      <c r="D15" s="900">
        <v>28.5</v>
      </c>
      <c r="E15" s="900">
        <v>28.4</v>
      </c>
      <c r="F15" s="900">
        <v>27.7</v>
      </c>
      <c r="G15" s="900">
        <v>27.8</v>
      </c>
      <c r="H15" s="900">
        <v>28.5</v>
      </c>
      <c r="I15" s="900">
        <v>29</v>
      </c>
      <c r="J15" s="900">
        <v>29.4</v>
      </c>
      <c r="K15" s="900">
        <v>29.6</v>
      </c>
    </row>
    <row r="16" spans="1:11" s="209" customFormat="1" ht="12.75">
      <c r="A16" s="899" t="s">
        <v>1212</v>
      </c>
      <c r="B16" s="900">
        <v>19.7</v>
      </c>
      <c r="C16" s="900">
        <v>20.1</v>
      </c>
      <c r="D16" s="900">
        <v>20.9</v>
      </c>
      <c r="E16" s="900">
        <v>22</v>
      </c>
      <c r="F16" s="900">
        <v>22.7</v>
      </c>
      <c r="G16" s="900">
        <v>23.4</v>
      </c>
      <c r="H16" s="900">
        <v>23.2</v>
      </c>
      <c r="I16" s="900">
        <v>22.9</v>
      </c>
      <c r="J16" s="900">
        <v>22.9</v>
      </c>
      <c r="K16" s="900">
        <v>23.5</v>
      </c>
    </row>
    <row r="17" spans="1:11" s="209" customFormat="1" ht="12.75">
      <c r="A17" s="899" t="s">
        <v>1229</v>
      </c>
      <c r="B17" s="900">
        <v>28</v>
      </c>
      <c r="C17" s="900">
        <v>27</v>
      </c>
      <c r="D17" s="900">
        <v>26.1</v>
      </c>
      <c r="E17" s="900">
        <v>25.4</v>
      </c>
      <c r="F17" s="900">
        <v>24.7</v>
      </c>
      <c r="G17" s="900">
        <v>24.8</v>
      </c>
      <c r="H17" s="900">
        <v>25.8</v>
      </c>
      <c r="I17" s="900">
        <v>26.5</v>
      </c>
      <c r="J17" s="900">
        <v>26.4</v>
      </c>
      <c r="K17" s="900">
        <v>26.3</v>
      </c>
    </row>
    <row r="18" spans="1:11" s="209" customFormat="1" ht="12.75">
      <c r="A18" s="899" t="s">
        <v>1230</v>
      </c>
      <c r="B18" s="901" t="s">
        <v>981</v>
      </c>
      <c r="C18" s="901" t="s">
        <v>981</v>
      </c>
      <c r="D18" s="901" t="s">
        <v>981</v>
      </c>
      <c r="E18" s="900">
        <v>20.3</v>
      </c>
      <c r="F18" s="900">
        <v>18.9</v>
      </c>
      <c r="G18" s="900">
        <v>18.9</v>
      </c>
      <c r="H18" s="900">
        <v>19.9</v>
      </c>
      <c r="I18" s="900">
        <v>20.7</v>
      </c>
      <c r="J18" s="900">
        <v>20.3</v>
      </c>
      <c r="K18" s="900">
        <v>21.4</v>
      </c>
    </row>
    <row r="19" spans="1:11" s="209" customFormat="1" ht="12.75">
      <c r="A19" s="899" t="s">
        <v>1199</v>
      </c>
      <c r="B19" s="900">
        <v>13.3</v>
      </c>
      <c r="C19" s="900">
        <v>12.3</v>
      </c>
      <c r="D19" s="900">
        <v>11.4</v>
      </c>
      <c r="E19" s="900">
        <v>13.9</v>
      </c>
      <c r="F19" s="900">
        <v>13.4</v>
      </c>
      <c r="G19" s="900">
        <v>14.4</v>
      </c>
      <c r="H19" s="900">
        <v>16.1</v>
      </c>
      <c r="I19" s="900">
        <v>16.6</v>
      </c>
      <c r="J19" s="900">
        <v>17</v>
      </c>
      <c r="K19" s="900">
        <v>17</v>
      </c>
    </row>
    <row r="20" spans="1:11" s="209" customFormat="1" ht="12.75">
      <c r="A20" s="899" t="s">
        <v>1203</v>
      </c>
      <c r="B20" s="900">
        <v>23.4</v>
      </c>
      <c r="C20" s="900">
        <v>24.1</v>
      </c>
      <c r="D20" s="900">
        <v>23.7</v>
      </c>
      <c r="E20" s="900">
        <v>23.9</v>
      </c>
      <c r="F20" s="900">
        <v>23.8</v>
      </c>
      <c r="G20" s="900">
        <v>24</v>
      </c>
      <c r="H20" s="900">
        <v>24.4</v>
      </c>
      <c r="I20" s="900">
        <v>24.9</v>
      </c>
      <c r="J20" s="900">
        <v>25.1</v>
      </c>
      <c r="K20" s="900">
        <v>25.5</v>
      </c>
    </row>
    <row r="21" spans="1:11" s="209" customFormat="1" ht="12.75">
      <c r="A21" s="899" t="s">
        <v>1231</v>
      </c>
      <c r="B21" s="901" t="s">
        <v>981</v>
      </c>
      <c r="C21" s="904">
        <v>15</v>
      </c>
      <c r="D21" s="904">
        <v>15.8</v>
      </c>
      <c r="E21" s="904">
        <v>16.9</v>
      </c>
      <c r="F21" s="904">
        <v>14.9</v>
      </c>
      <c r="G21" s="900">
        <v>13.9</v>
      </c>
      <c r="H21" s="900">
        <v>13.4</v>
      </c>
      <c r="I21" s="900">
        <v>13.1</v>
      </c>
      <c r="J21" s="900">
        <v>12.3</v>
      </c>
      <c r="K21" s="900">
        <v>11.9</v>
      </c>
    </row>
    <row r="22" spans="1:11" s="209" customFormat="1" ht="12.75">
      <c r="A22" s="899" t="s">
        <v>1232</v>
      </c>
      <c r="B22" s="904">
        <v>13.1</v>
      </c>
      <c r="C22" s="904">
        <v>13.5</v>
      </c>
      <c r="D22" s="904">
        <v>14.8</v>
      </c>
      <c r="E22" s="904">
        <v>15.9</v>
      </c>
      <c r="F22" s="904">
        <v>15.4</v>
      </c>
      <c r="G22" s="900">
        <v>14.3</v>
      </c>
      <c r="H22" s="900">
        <v>13.7</v>
      </c>
      <c r="I22" s="900">
        <v>13.1</v>
      </c>
      <c r="J22" s="900">
        <v>12.9</v>
      </c>
      <c r="K22" s="900">
        <v>12.8</v>
      </c>
    </row>
    <row r="23" spans="1:11" s="209" customFormat="1" ht="12.75">
      <c r="A23" s="899" t="s">
        <v>1233</v>
      </c>
      <c r="B23" s="904">
        <v>20.4</v>
      </c>
      <c r="C23" s="904">
        <v>20.7</v>
      </c>
      <c r="D23" s="904">
        <v>20.4</v>
      </c>
      <c r="E23" s="904">
        <v>19.8</v>
      </c>
      <c r="F23" s="904">
        <v>18.8</v>
      </c>
      <c r="G23" s="900">
        <v>20.5</v>
      </c>
      <c r="H23" s="900">
        <v>21.2</v>
      </c>
      <c r="I23" s="900">
        <v>21.8</v>
      </c>
      <c r="J23" s="900">
        <v>21.9</v>
      </c>
      <c r="K23" s="900">
        <v>21.4</v>
      </c>
    </row>
    <row r="24" spans="1:11" s="209" customFormat="1" ht="12.75">
      <c r="A24" s="899" t="s">
        <v>1234</v>
      </c>
      <c r="B24" s="904">
        <v>16.7</v>
      </c>
      <c r="C24" s="904">
        <v>17.2</v>
      </c>
      <c r="D24" s="904">
        <v>17.2</v>
      </c>
      <c r="E24" s="904">
        <v>17.1</v>
      </c>
      <c r="F24" s="904">
        <v>16.2</v>
      </c>
      <c r="G24" s="900">
        <v>17.1</v>
      </c>
      <c r="H24" s="900">
        <v>17.2</v>
      </c>
      <c r="I24" s="900">
        <v>17.6</v>
      </c>
      <c r="J24" s="900">
        <v>18.2</v>
      </c>
      <c r="K24" s="900">
        <v>18.1</v>
      </c>
    </row>
    <row r="25" spans="1:11" s="209" customFormat="1" ht="12.75">
      <c r="A25" s="899" t="s">
        <v>1235</v>
      </c>
      <c r="B25" s="901" t="s">
        <v>981</v>
      </c>
      <c r="C25" s="901" t="s">
        <v>981</v>
      </c>
      <c r="D25" s="901" t="s">
        <v>981</v>
      </c>
      <c r="E25" s="901" t="s">
        <v>981</v>
      </c>
      <c r="F25" s="900">
        <v>19.1</v>
      </c>
      <c r="G25" s="900">
        <v>20.5</v>
      </c>
      <c r="H25" s="900">
        <v>20.7</v>
      </c>
      <c r="I25" s="900">
        <v>20.7</v>
      </c>
      <c r="J25" s="900">
        <v>19.7</v>
      </c>
      <c r="K25" s="900">
        <v>19.2</v>
      </c>
    </row>
    <row r="26" spans="1:11" s="209" customFormat="1" ht="12.75">
      <c r="A26" s="899" t="s">
        <v>1236</v>
      </c>
      <c r="B26" s="900">
        <v>18.2</v>
      </c>
      <c r="C26" s="900">
        <v>18</v>
      </c>
      <c r="D26" s="900">
        <v>18.3</v>
      </c>
      <c r="E26" s="900">
        <v>18.7</v>
      </c>
      <c r="F26" s="900">
        <v>19.4</v>
      </c>
      <c r="G26" s="900">
        <v>20</v>
      </c>
      <c r="H26" s="900">
        <v>21.7</v>
      </c>
      <c r="I26" s="900">
        <v>22.4</v>
      </c>
      <c r="J26" s="900">
        <v>23</v>
      </c>
      <c r="K26" s="901" t="s">
        <v>981</v>
      </c>
    </row>
    <row r="27" spans="1:11" s="209" customFormat="1" ht="12.75">
      <c r="A27" s="899" t="s">
        <v>1237</v>
      </c>
      <c r="B27" s="900">
        <v>26.6</v>
      </c>
      <c r="C27" s="900">
        <v>26.2</v>
      </c>
      <c r="D27" s="900">
        <v>25.6</v>
      </c>
      <c r="E27" s="900">
        <v>25.1</v>
      </c>
      <c r="F27" s="900">
        <v>25.9</v>
      </c>
      <c r="G27" s="900">
        <v>26.3</v>
      </c>
      <c r="H27" s="900">
        <v>25.4</v>
      </c>
      <c r="I27" s="900">
        <v>25.8</v>
      </c>
      <c r="J27" s="900">
        <v>25.8</v>
      </c>
      <c r="K27" s="900">
        <v>26.3</v>
      </c>
    </row>
    <row r="28" spans="1:11" s="209" customFormat="1" ht="12.75">
      <c r="A28" s="899" t="s">
        <v>1238</v>
      </c>
      <c r="B28" s="900">
        <v>17</v>
      </c>
      <c r="C28" s="900">
        <v>18</v>
      </c>
      <c r="D28" s="900">
        <v>17.9</v>
      </c>
      <c r="E28" s="900">
        <v>18.6</v>
      </c>
      <c r="F28" s="900">
        <v>18.9</v>
      </c>
      <c r="G28" s="900">
        <v>18.8</v>
      </c>
      <c r="H28" s="900">
        <v>19.6</v>
      </c>
      <c r="I28" s="900">
        <v>19.6</v>
      </c>
      <c r="J28" s="900">
        <v>18.7</v>
      </c>
      <c r="K28" s="900">
        <v>18.5</v>
      </c>
    </row>
    <row r="29" spans="1:11" s="209" customFormat="1" ht="12.75">
      <c r="A29" s="899" t="s">
        <v>1239</v>
      </c>
      <c r="B29" s="901" t="s">
        <v>981</v>
      </c>
      <c r="C29" s="901" t="s">
        <v>981</v>
      </c>
      <c r="D29" s="901" t="s">
        <v>981</v>
      </c>
      <c r="E29" s="901" t="s">
        <v>981</v>
      </c>
      <c r="F29" s="900">
        <v>12.9</v>
      </c>
      <c r="G29" s="900">
        <v>12.9</v>
      </c>
      <c r="H29" s="900">
        <v>13.1</v>
      </c>
      <c r="I29" s="900">
        <v>12.3</v>
      </c>
      <c r="J29" s="900">
        <v>14.8</v>
      </c>
      <c r="K29" s="900">
        <v>13.9</v>
      </c>
    </row>
    <row r="30" spans="1:11" s="209" customFormat="1" ht="12.75">
      <c r="A30" s="899" t="s">
        <v>1240</v>
      </c>
      <c r="B30" s="900">
        <v>33.2</v>
      </c>
      <c r="C30" s="900">
        <v>32.3</v>
      </c>
      <c r="D30" s="900">
        <v>31.5</v>
      </c>
      <c r="E30" s="900">
        <v>31.2</v>
      </c>
      <c r="F30" s="900">
        <v>30.1</v>
      </c>
      <c r="G30" s="900">
        <v>30.1</v>
      </c>
      <c r="H30" s="900">
        <v>31.1</v>
      </c>
      <c r="I30" s="900">
        <v>32</v>
      </c>
      <c r="J30" s="900">
        <v>31.5</v>
      </c>
      <c r="K30" s="900">
        <v>30.9</v>
      </c>
    </row>
    <row r="31" spans="1:11" s="209" customFormat="1" ht="12.75">
      <c r="A31" s="899" t="s">
        <v>1241</v>
      </c>
      <c r="B31" s="901" t="s">
        <v>981</v>
      </c>
      <c r="C31" s="901" t="s">
        <v>981</v>
      </c>
      <c r="D31" s="901" t="s">
        <v>981</v>
      </c>
      <c r="E31" s="901" t="s">
        <v>981</v>
      </c>
      <c r="F31" s="901" t="s">
        <v>981</v>
      </c>
      <c r="G31" s="901" t="s">
        <v>981</v>
      </c>
      <c r="H31" s="901" t="s">
        <v>981</v>
      </c>
      <c r="I31" s="901" t="s">
        <v>981</v>
      </c>
      <c r="J31" s="901" t="s">
        <v>981</v>
      </c>
      <c r="K31" s="900">
        <v>26.2</v>
      </c>
    </row>
    <row r="32" spans="1:11" s="209" customFormat="1" ht="12.75">
      <c r="A32" s="902" t="s">
        <v>1242</v>
      </c>
      <c r="B32" s="903">
        <v>26.8</v>
      </c>
      <c r="C32" s="903">
        <v>26.4</v>
      </c>
      <c r="D32" s="903">
        <v>26</v>
      </c>
      <c r="E32" s="903">
        <v>25.9</v>
      </c>
      <c r="F32" s="903">
        <v>25.8</v>
      </c>
      <c r="G32" s="903">
        <v>26</v>
      </c>
      <c r="H32" s="903">
        <v>26.3</v>
      </c>
      <c r="I32" s="903">
        <v>26.7</v>
      </c>
      <c r="J32" s="903">
        <v>26.6</v>
      </c>
      <c r="K32" s="903">
        <v>26.7</v>
      </c>
    </row>
    <row r="33" spans="1:11" s="209" customFormat="1" ht="12.75">
      <c r="A33" s="899" t="s">
        <v>1243</v>
      </c>
      <c r="B33" s="900">
        <v>26.5</v>
      </c>
      <c r="C33" s="900">
        <v>26.1</v>
      </c>
      <c r="D33" s="900">
        <v>25.8</v>
      </c>
      <c r="E33" s="900">
        <v>25.8</v>
      </c>
      <c r="F33" s="900">
        <v>25.6</v>
      </c>
      <c r="G33" s="900">
        <v>25.7</v>
      </c>
      <c r="H33" s="900">
        <v>26.2</v>
      </c>
      <c r="I33" s="900">
        <v>26.6</v>
      </c>
      <c r="J33" s="900">
        <v>26.5</v>
      </c>
      <c r="K33" s="900">
        <v>26.6</v>
      </c>
    </row>
    <row r="34" spans="1:11" s="209" customFormat="1" ht="12.75">
      <c r="A34" s="899" t="s">
        <v>1244</v>
      </c>
      <c r="B34" s="900">
        <v>18.3</v>
      </c>
      <c r="C34" s="900">
        <v>18.1</v>
      </c>
      <c r="D34" s="900">
        <v>17.9</v>
      </c>
      <c r="E34" s="900">
        <v>18.5</v>
      </c>
      <c r="F34" s="900">
        <v>18.9</v>
      </c>
      <c r="G34" s="900">
        <v>19.1</v>
      </c>
      <c r="H34" s="900">
        <v>20.9</v>
      </c>
      <c r="I34" s="900">
        <v>22.6</v>
      </c>
      <c r="J34" s="900">
        <v>22.3</v>
      </c>
      <c r="K34" s="900">
        <v>21.4</v>
      </c>
    </row>
    <row r="35" spans="1:11" s="209" customFormat="1" ht="12.75">
      <c r="A35" s="899" t="s">
        <v>1245</v>
      </c>
      <c r="B35" s="900">
        <v>25.2</v>
      </c>
      <c r="C35" s="900">
        <v>24.5</v>
      </c>
      <c r="D35" s="900">
        <v>26.3</v>
      </c>
      <c r="E35" s="900">
        <v>26.4</v>
      </c>
      <c r="F35" s="900">
        <v>23.9</v>
      </c>
      <c r="G35" s="900">
        <v>24.9</v>
      </c>
      <c r="H35" s="900">
        <v>25.5</v>
      </c>
      <c r="I35" s="900">
        <v>26.7</v>
      </c>
      <c r="J35" s="900">
        <v>25.4</v>
      </c>
      <c r="K35" s="900">
        <v>23.4</v>
      </c>
    </row>
    <row r="36" spans="1:11" s="209" customFormat="1" ht="12.75">
      <c r="A36" s="899" t="s">
        <v>1246</v>
      </c>
      <c r="B36" s="900">
        <v>24.2</v>
      </c>
      <c r="C36" s="900">
        <v>25.1</v>
      </c>
      <c r="D36" s="900">
        <v>24.9</v>
      </c>
      <c r="E36" s="900">
        <v>25</v>
      </c>
      <c r="F36" s="900">
        <v>24.5</v>
      </c>
      <c r="G36" s="900">
        <v>25.1</v>
      </c>
      <c r="H36" s="900">
        <v>25.9</v>
      </c>
      <c r="I36" s="900">
        <v>26.9</v>
      </c>
      <c r="J36" s="900">
        <v>27.3</v>
      </c>
      <c r="K36" s="900">
        <v>27.1</v>
      </c>
    </row>
    <row r="37" spans="1:11" s="209" customFormat="1" ht="12.75">
      <c r="A37" s="905" t="s">
        <v>875</v>
      </c>
      <c r="B37" s="906">
        <v>16.6</v>
      </c>
      <c r="C37" s="907">
        <v>16.4</v>
      </c>
      <c r="D37" s="907">
        <v>15.8</v>
      </c>
      <c r="E37" s="907">
        <v>15.8</v>
      </c>
      <c r="F37" s="907">
        <v>16.165168627081183</v>
      </c>
      <c r="G37" s="907">
        <v>16.127304688925456</v>
      </c>
      <c r="H37" s="907">
        <v>16.238778927352907</v>
      </c>
      <c r="I37" s="907">
        <v>16.29543724384825</v>
      </c>
      <c r="J37" s="907">
        <v>16.306895486456263</v>
      </c>
      <c r="K37" s="907">
        <v>16.28221236631181</v>
      </c>
    </row>
    <row r="38" spans="1:11" s="209" customFormat="1" ht="12.75">
      <c r="A38" s="209" t="s">
        <v>1247</v>
      </c>
      <c r="B38" s="896"/>
      <c r="C38" s="896"/>
      <c r="D38" s="896"/>
      <c r="E38" s="896"/>
      <c r="F38" s="896"/>
      <c r="G38" s="896"/>
      <c r="H38" s="896"/>
      <c r="I38" s="896"/>
      <c r="J38" s="896"/>
      <c r="K38" s="896"/>
    </row>
    <row r="39" spans="1:11" s="209" customFormat="1" ht="12.75">
      <c r="A39" s="209" t="s">
        <v>1248</v>
      </c>
      <c r="B39" s="896"/>
      <c r="C39" s="896"/>
      <c r="D39" s="896"/>
      <c r="E39" s="896"/>
      <c r="F39" s="896"/>
      <c r="G39" s="896"/>
      <c r="H39" s="896"/>
      <c r="I39" s="896"/>
      <c r="J39" s="896"/>
      <c r="K39" s="896"/>
    </row>
    <row r="40" spans="1:11" s="209" customFormat="1" ht="12.75">
      <c r="A40" s="908" t="s">
        <v>1249</v>
      </c>
      <c r="B40" s="896"/>
      <c r="C40" s="896"/>
      <c r="D40" s="896"/>
      <c r="E40" s="896"/>
      <c r="F40" s="896"/>
      <c r="G40" s="896"/>
      <c r="H40" s="896"/>
      <c r="I40" s="896"/>
      <c r="J40" s="896"/>
      <c r="K40" s="896"/>
    </row>
    <row r="42" ht="12.75">
      <c r="A42" s="1001" t="s">
        <v>501</v>
      </c>
    </row>
  </sheetData>
  <hyperlinks>
    <hyperlink ref="A42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 codeName="Hoja94"/>
  <dimension ref="A2:G14"/>
  <sheetViews>
    <sheetView workbookViewId="0" topLeftCell="A1">
      <selection activeCell="A14" sqref="A14"/>
    </sheetView>
  </sheetViews>
  <sheetFormatPr defaultColWidth="12" defaultRowHeight="12.75"/>
  <cols>
    <col min="1" max="1" width="40" style="0" customWidth="1"/>
  </cols>
  <sheetData>
    <row r="2" spans="1:2" ht="12.75">
      <c r="A2" s="14" t="s">
        <v>1265</v>
      </c>
      <c r="B2" s="110"/>
    </row>
    <row r="3" spans="1:7" ht="13.5" thickBot="1">
      <c r="A3" s="448" t="s">
        <v>102</v>
      </c>
      <c r="B3" s="263" t="s">
        <v>1251</v>
      </c>
      <c r="C3" s="263" t="s">
        <v>1252</v>
      </c>
      <c r="D3" s="263" t="s">
        <v>1253</v>
      </c>
      <c r="E3" s="263" t="s">
        <v>1254</v>
      </c>
      <c r="F3" s="263" t="s">
        <v>1255</v>
      </c>
      <c r="G3" s="263" t="s">
        <v>1256</v>
      </c>
    </row>
    <row r="4" spans="1:7" ht="12.75">
      <c r="A4" s="269" t="s">
        <v>1257</v>
      </c>
      <c r="B4" s="56">
        <v>374069.3</v>
      </c>
      <c r="C4" s="56">
        <v>381373.93622</v>
      </c>
      <c r="D4" s="56">
        <v>381381.5595</v>
      </c>
      <c r="E4" s="326">
        <v>0.5046133277341576</v>
      </c>
      <c r="F4" s="326">
        <v>0.01952749455782654</v>
      </c>
      <c r="G4" s="326">
        <v>0.019547873883261735</v>
      </c>
    </row>
    <row r="5" spans="1:7" ht="12.75">
      <c r="A5" s="269" t="s">
        <v>1258</v>
      </c>
      <c r="B5" s="56">
        <v>163810.974</v>
      </c>
      <c r="C5" s="56">
        <v>199683.64471</v>
      </c>
      <c r="D5" s="56">
        <v>188896.86725</v>
      </c>
      <c r="E5" s="326">
        <v>0.24993310349495257</v>
      </c>
      <c r="F5" s="326">
        <v>0.21898820228002558</v>
      </c>
      <c r="G5" s="326">
        <v>0.15313927167052932</v>
      </c>
    </row>
    <row r="6" spans="1:7" ht="12.75">
      <c r="A6" s="269" t="s">
        <v>1259</v>
      </c>
      <c r="B6" s="56">
        <v>167544.671</v>
      </c>
      <c r="C6" s="56">
        <v>161056.73954</v>
      </c>
      <c r="D6" s="56">
        <v>161641.38059</v>
      </c>
      <c r="E6" s="326">
        <v>0.21387084122787367</v>
      </c>
      <c r="F6" s="326">
        <v>-0.038723591871208995</v>
      </c>
      <c r="G6" s="326">
        <v>-0.03523412815678284</v>
      </c>
    </row>
    <row r="7" spans="1:7" ht="12.75">
      <c r="A7" s="74" t="s">
        <v>1260</v>
      </c>
      <c r="B7" s="97">
        <v>705424.945</v>
      </c>
      <c r="C7" s="97">
        <v>742114.3204699999</v>
      </c>
      <c r="D7" s="97">
        <v>731919.8073399999</v>
      </c>
      <c r="E7" s="98">
        <v>0.9684172724569837</v>
      </c>
      <c r="F7" s="98">
        <v>0.052010317653283344</v>
      </c>
      <c r="G7" s="98">
        <v>0.037558726166112555</v>
      </c>
    </row>
    <row r="8" spans="1:7" ht="12.75">
      <c r="A8" s="269" t="s">
        <v>1261</v>
      </c>
      <c r="B8" s="56">
        <v>25427.05</v>
      </c>
      <c r="C8" s="56">
        <v>22849.75175</v>
      </c>
      <c r="D8" s="56">
        <v>22849.75283</v>
      </c>
      <c r="E8" s="326">
        <v>0.030232950509106314</v>
      </c>
      <c r="F8" s="326">
        <v>-0.10136049010797554</v>
      </c>
      <c r="G8" s="326">
        <v>-0.10136044763352403</v>
      </c>
    </row>
    <row r="9" spans="1:7" ht="12.75">
      <c r="A9" s="50" t="s">
        <v>1262</v>
      </c>
      <c r="B9" s="51">
        <v>911</v>
      </c>
      <c r="C9" s="51">
        <v>1020.14739</v>
      </c>
      <c r="D9" s="56">
        <v>1020.14759</v>
      </c>
      <c r="E9" s="326">
        <v>0.0013497770339100021</v>
      </c>
      <c r="F9" s="326">
        <v>0.11981052689352367</v>
      </c>
      <c r="G9" s="326">
        <v>0.11981074643249179</v>
      </c>
    </row>
    <row r="10" spans="1:7" ht="12.75">
      <c r="A10" s="74" t="s">
        <v>1263</v>
      </c>
      <c r="B10" s="97">
        <v>26338.05</v>
      </c>
      <c r="C10" s="97">
        <v>23869.899139999998</v>
      </c>
      <c r="D10" s="97">
        <v>23869.90042</v>
      </c>
      <c r="E10" s="98">
        <v>0.03158272754301632</v>
      </c>
      <c r="F10" s="98">
        <v>-0.09371046299934893</v>
      </c>
      <c r="G10" s="98">
        <v>-0.09371041440045857</v>
      </c>
    </row>
    <row r="11" spans="1:7" ht="13.5" thickBot="1">
      <c r="A11" s="3" t="s">
        <v>99</v>
      </c>
      <c r="B11" s="89">
        <v>731762.995</v>
      </c>
      <c r="C11" s="89">
        <v>765984.2196099999</v>
      </c>
      <c r="D11" s="89">
        <v>755789.7077599999</v>
      </c>
      <c r="E11" s="109">
        <v>1</v>
      </c>
      <c r="F11" s="109">
        <v>0.046765448435937884</v>
      </c>
      <c r="G11" s="109">
        <v>0.032834008994947705</v>
      </c>
    </row>
    <row r="12" spans="1:5" ht="12.75">
      <c r="A12" s="47" t="s">
        <v>1264</v>
      </c>
      <c r="D12" s="19"/>
      <c r="E12" s="826"/>
    </row>
    <row r="14" ht="12.75">
      <c r="A14" s="1001" t="s">
        <v>501</v>
      </c>
    </row>
  </sheetData>
  <hyperlinks>
    <hyperlink ref="A1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 codeName="Hoja95"/>
  <dimension ref="A2:F883"/>
  <sheetViews>
    <sheetView workbookViewId="0" topLeftCell="A1">
      <selection activeCell="A24" sqref="A24"/>
    </sheetView>
  </sheetViews>
  <sheetFormatPr defaultColWidth="12" defaultRowHeight="12.75"/>
  <cols>
    <col min="1" max="1" width="44.83203125" style="6" customWidth="1"/>
    <col min="2" max="2" width="14.33203125" style="18" customWidth="1"/>
    <col min="3" max="3" width="14.66015625" style="453" customWidth="1"/>
    <col min="4" max="4" width="15" style="20" customWidth="1"/>
    <col min="5" max="5" width="16.16015625" style="0" customWidth="1"/>
  </cols>
  <sheetData>
    <row r="2" ht="12.75">
      <c r="A2" s="1" t="s">
        <v>5</v>
      </c>
    </row>
    <row r="3" spans="1:5" ht="12.75">
      <c r="A3" s="112"/>
      <c r="B3" s="909" t="s">
        <v>1266</v>
      </c>
      <c r="C3" s="909" t="s">
        <v>1267</v>
      </c>
      <c r="D3" s="910" t="s">
        <v>1268</v>
      </c>
      <c r="E3" s="909" t="s">
        <v>1269</v>
      </c>
    </row>
    <row r="4" spans="1:5" ht="12.75">
      <c r="A4" s="267" t="s">
        <v>1270</v>
      </c>
      <c r="B4" s="268">
        <v>731762.995</v>
      </c>
      <c r="C4" s="268">
        <v>765984.2196099999</v>
      </c>
      <c r="D4" s="512">
        <v>1</v>
      </c>
      <c r="E4" s="911">
        <v>0.046765448435937884</v>
      </c>
    </row>
    <row r="5" spans="1:5" s="168" customFormat="1" ht="12.75">
      <c r="A5" s="269" t="s">
        <v>1271</v>
      </c>
      <c r="B5" s="56">
        <v>4185.553</v>
      </c>
      <c r="C5" s="56">
        <v>3203.85559</v>
      </c>
      <c r="D5" s="913">
        <v>0.004182665266434914</v>
      </c>
      <c r="E5" s="52">
        <v>-0.2345442549646366</v>
      </c>
    </row>
    <row r="6" spans="1:5" s="168" customFormat="1" ht="12.75">
      <c r="A6" s="269" t="s">
        <v>1272</v>
      </c>
      <c r="B6" s="56">
        <v>964.21</v>
      </c>
      <c r="C6" s="56">
        <v>851.65817</v>
      </c>
      <c r="D6" s="913">
        <v>0.0011118481924257146</v>
      </c>
      <c r="E6" s="52">
        <v>-0.11672958173012105</v>
      </c>
    </row>
    <row r="7" spans="1:5" s="168" customFormat="1" ht="12.75">
      <c r="A7" s="269" t="s">
        <v>1273</v>
      </c>
      <c r="B7" s="56">
        <v>1918.127</v>
      </c>
      <c r="C7" s="56">
        <v>1753.45668</v>
      </c>
      <c r="D7" s="913">
        <v>0.0022891550962926767</v>
      </c>
      <c r="E7" s="52">
        <v>-0.08584953968115772</v>
      </c>
    </row>
    <row r="8" spans="1:5" s="168" customFormat="1" ht="12.75">
      <c r="A8" s="269" t="s">
        <v>1274</v>
      </c>
      <c r="B8" s="56">
        <v>2685.043</v>
      </c>
      <c r="C8" s="56">
        <v>2353.92593</v>
      </c>
      <c r="D8" s="913">
        <v>0.003073073660967192</v>
      </c>
      <c r="E8" s="52">
        <v>-0.12331909395864438</v>
      </c>
    </row>
    <row r="9" spans="1:6" s="168" customFormat="1" ht="12.75">
      <c r="A9" s="269" t="s">
        <v>1275</v>
      </c>
      <c r="B9" s="56">
        <v>74.015</v>
      </c>
      <c r="C9" s="56">
        <v>69.83821</v>
      </c>
      <c r="D9" s="913">
        <v>9.117447619946799E-05</v>
      </c>
      <c r="E9" s="52">
        <v>-0.056431669256231776</v>
      </c>
      <c r="F9" s="167"/>
    </row>
    <row r="10" spans="1:5" s="168" customFormat="1" ht="12.75">
      <c r="A10" s="269" t="s">
        <v>1276</v>
      </c>
      <c r="B10" s="56">
        <v>4614.842</v>
      </c>
      <c r="C10" s="56">
        <v>3616.67418</v>
      </c>
      <c r="D10" s="913">
        <v>0.004721604032314694</v>
      </c>
      <c r="E10" s="52">
        <v>-0.21629512343001123</v>
      </c>
    </row>
    <row r="11" spans="1:5" ht="12.75">
      <c r="A11" s="267" t="s">
        <v>1277</v>
      </c>
      <c r="B11" s="268">
        <v>14441.79</v>
      </c>
      <c r="C11" s="268">
        <v>11849.40876</v>
      </c>
      <c r="D11" s="912">
        <v>0.01546952072463466</v>
      </c>
      <c r="E11" s="912">
        <v>-0.17950553497869703</v>
      </c>
    </row>
    <row r="12" spans="1:5" ht="12.75">
      <c r="A12" s="269" t="s">
        <v>1278</v>
      </c>
      <c r="B12" s="56">
        <v>8947.736</v>
      </c>
      <c r="C12" s="56">
        <v>10522.7843</v>
      </c>
      <c r="D12" s="326">
        <v>0.013737599327252022</v>
      </c>
      <c r="E12" s="52">
        <v>0.17602757837289773</v>
      </c>
    </row>
    <row r="13" spans="1:5" ht="12.75">
      <c r="A13" s="269" t="s">
        <v>1279</v>
      </c>
      <c r="B13" s="56">
        <v>99084.651</v>
      </c>
      <c r="C13" s="56">
        <v>104973.16539</v>
      </c>
      <c r="D13" s="326">
        <v>0.13704350912535376</v>
      </c>
      <c r="E13" s="52">
        <v>0.05942912782727561</v>
      </c>
    </row>
    <row r="14" spans="1:5" ht="12.75">
      <c r="A14" s="269" t="s">
        <v>1280</v>
      </c>
      <c r="B14" s="56">
        <v>126542.996</v>
      </c>
      <c r="C14" s="56">
        <v>143117.28939</v>
      </c>
      <c r="D14" s="326">
        <v>0.18684104153329426</v>
      </c>
      <c r="E14" s="52">
        <v>0.13097756425808016</v>
      </c>
    </row>
    <row r="15" spans="1:5" ht="12.75">
      <c r="A15" s="269" t="s">
        <v>1281</v>
      </c>
      <c r="B15" s="56">
        <v>127039.12</v>
      </c>
      <c r="C15" s="56">
        <v>134661.58476</v>
      </c>
      <c r="D15" s="326">
        <v>0.17580203522804008</v>
      </c>
      <c r="E15" s="52">
        <v>0.06000092538424395</v>
      </c>
    </row>
    <row r="16" spans="1:5" ht="12.75">
      <c r="A16" s="269" t="s">
        <v>1282</v>
      </c>
      <c r="B16" s="56">
        <v>21256.919</v>
      </c>
      <c r="C16" s="56">
        <v>23753.22265</v>
      </c>
      <c r="D16" s="326">
        <v>0.031010067886377515</v>
      </c>
      <c r="E16" s="52">
        <v>0.1174348761455033</v>
      </c>
    </row>
    <row r="17" spans="1:5" ht="12.75">
      <c r="A17" s="269" t="s">
        <v>1283</v>
      </c>
      <c r="B17" s="56">
        <v>51884.524</v>
      </c>
      <c r="C17" s="56">
        <v>57245.16696</v>
      </c>
      <c r="D17" s="326">
        <v>0.07473413354278541</v>
      </c>
      <c r="E17" s="52">
        <v>0.10331872679414</v>
      </c>
    </row>
    <row r="18" spans="1:5" ht="12.75">
      <c r="A18" s="269" t="s">
        <v>0</v>
      </c>
      <c r="B18" s="56">
        <v>35710.518</v>
      </c>
      <c r="C18" s="56">
        <v>38219.42797</v>
      </c>
      <c r="D18" s="326">
        <v>0.049895842488059845</v>
      </c>
      <c r="E18" s="52">
        <v>0.07025689098097088</v>
      </c>
    </row>
    <row r="19" spans="1:5" ht="12.75">
      <c r="A19" s="269" t="s">
        <v>1</v>
      </c>
      <c r="B19" s="56">
        <v>234933.215</v>
      </c>
      <c r="C19" s="56">
        <v>229297.46021</v>
      </c>
      <c r="D19" s="326">
        <v>0.29935010975388837</v>
      </c>
      <c r="E19" s="52">
        <v>-0.02398875267594669</v>
      </c>
    </row>
    <row r="20" spans="1:5" ht="12.75">
      <c r="A20" s="269" t="s">
        <v>2</v>
      </c>
      <c r="B20" s="56">
        <v>11921.526</v>
      </c>
      <c r="C20" s="56">
        <v>12344.70922</v>
      </c>
      <c r="D20" s="326">
        <v>0.01611614039031417</v>
      </c>
      <c r="E20" s="52">
        <v>0.03549740360420306</v>
      </c>
    </row>
    <row r="21" spans="1:5" ht="12.75">
      <c r="A21" s="267" t="s">
        <v>3</v>
      </c>
      <c r="B21" s="268">
        <v>717321.205</v>
      </c>
      <c r="C21" s="268">
        <v>754134.8108499999</v>
      </c>
      <c r="D21" s="912">
        <v>0.9845304792753653</v>
      </c>
      <c r="E21" s="912">
        <v>0.05132095021504335</v>
      </c>
    </row>
    <row r="22" spans="1:5" ht="12.75">
      <c r="A22" s="6" t="s">
        <v>4</v>
      </c>
      <c r="D22" s="475"/>
      <c r="E22" s="6"/>
    </row>
    <row r="23" spans="4:5" ht="12.75">
      <c r="D23" s="475"/>
      <c r="E23" s="6"/>
    </row>
    <row r="24" spans="1:5" ht="12.75">
      <c r="A24" s="1001" t="s">
        <v>501</v>
      </c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  <row r="624" ht="12.75">
      <c r="E624" s="6"/>
    </row>
    <row r="625" ht="12.75">
      <c r="E625" s="6"/>
    </row>
    <row r="626" ht="12.75">
      <c r="E626" s="6"/>
    </row>
    <row r="627" ht="12.75">
      <c r="E627" s="6"/>
    </row>
    <row r="628" ht="12.75">
      <c r="E628" s="6"/>
    </row>
    <row r="629" ht="12.75">
      <c r="E629" s="6"/>
    </row>
    <row r="630" ht="12.75">
      <c r="E630" s="6"/>
    </row>
    <row r="631" ht="12.75">
      <c r="E631" s="6"/>
    </row>
    <row r="632" ht="12.75">
      <c r="E632" s="6"/>
    </row>
    <row r="633" ht="12.75">
      <c r="E633" s="6"/>
    </row>
    <row r="634" ht="12.75">
      <c r="E634" s="6"/>
    </row>
    <row r="635" ht="12.75">
      <c r="E635" s="6"/>
    </row>
    <row r="636" ht="12.75">
      <c r="E636" s="6"/>
    </row>
    <row r="637" ht="12.75">
      <c r="E637" s="6"/>
    </row>
    <row r="638" ht="12.75">
      <c r="E638" s="6"/>
    </row>
    <row r="639" ht="12.75">
      <c r="E639" s="6"/>
    </row>
    <row r="640" ht="12.75">
      <c r="E640" s="6"/>
    </row>
    <row r="641" ht="12.75">
      <c r="E641" s="6"/>
    </row>
    <row r="642" ht="12.75">
      <c r="E642" s="6"/>
    </row>
    <row r="643" ht="12.75">
      <c r="E643" s="6"/>
    </row>
    <row r="644" ht="12.75">
      <c r="E644" s="6"/>
    </row>
    <row r="645" ht="12.75">
      <c r="E645" s="6"/>
    </row>
    <row r="646" ht="12.75">
      <c r="E646" s="6"/>
    </row>
    <row r="647" ht="12.75">
      <c r="E647" s="6"/>
    </row>
    <row r="648" ht="12.75">
      <c r="E648" s="6"/>
    </row>
    <row r="649" ht="12.75">
      <c r="E649" s="6"/>
    </row>
    <row r="650" ht="12.75">
      <c r="E650" s="6"/>
    </row>
    <row r="651" ht="12.75">
      <c r="E651" s="6"/>
    </row>
    <row r="652" ht="12.75">
      <c r="E652" s="6"/>
    </row>
    <row r="653" ht="12.75">
      <c r="E653" s="6"/>
    </row>
    <row r="654" ht="12.75">
      <c r="E654" s="6"/>
    </row>
    <row r="655" ht="12.75">
      <c r="E655" s="6"/>
    </row>
    <row r="656" ht="12.75">
      <c r="E656" s="6"/>
    </row>
    <row r="657" ht="12.75">
      <c r="E657" s="6"/>
    </row>
    <row r="658" ht="12.75">
      <c r="E658" s="6"/>
    </row>
    <row r="659" ht="12.75">
      <c r="E659" s="6"/>
    </row>
    <row r="660" ht="12.75">
      <c r="E660" s="6"/>
    </row>
    <row r="661" ht="12.75">
      <c r="E661" s="6"/>
    </row>
    <row r="662" ht="12.75">
      <c r="E662" s="6"/>
    </row>
    <row r="663" ht="12.75">
      <c r="E663" s="6"/>
    </row>
    <row r="664" ht="12.75">
      <c r="E664" s="6"/>
    </row>
    <row r="665" ht="12.75">
      <c r="E665" s="6"/>
    </row>
    <row r="666" ht="12.75">
      <c r="E666" s="6"/>
    </row>
    <row r="667" ht="12.75">
      <c r="E667" s="6"/>
    </row>
    <row r="668" ht="12.75">
      <c r="E668" s="6"/>
    </row>
    <row r="669" ht="12.75">
      <c r="E669" s="6"/>
    </row>
    <row r="670" ht="12.75">
      <c r="E670" s="6"/>
    </row>
    <row r="671" ht="12.75">
      <c r="E671" s="6"/>
    </row>
    <row r="672" ht="12.75">
      <c r="E672" s="6"/>
    </row>
    <row r="673" ht="12.75">
      <c r="E673" s="6"/>
    </row>
    <row r="674" ht="12.75">
      <c r="E674" s="6"/>
    </row>
    <row r="675" ht="12.75">
      <c r="E675" s="6"/>
    </row>
    <row r="676" ht="12.75">
      <c r="E676" s="6"/>
    </row>
    <row r="677" ht="12.75">
      <c r="E677" s="6"/>
    </row>
    <row r="678" ht="12.75">
      <c r="E678" s="6"/>
    </row>
    <row r="679" ht="12.75">
      <c r="E679" s="6"/>
    </row>
    <row r="680" ht="12.75">
      <c r="E680" s="6"/>
    </row>
    <row r="681" ht="12.75">
      <c r="E681" s="6"/>
    </row>
    <row r="682" ht="12.75">
      <c r="E682" s="6"/>
    </row>
    <row r="683" ht="12.75">
      <c r="E683" s="6"/>
    </row>
    <row r="684" ht="12.75">
      <c r="E684" s="6"/>
    </row>
    <row r="685" ht="12.75">
      <c r="E685" s="6"/>
    </row>
    <row r="686" ht="12.75">
      <c r="E686" s="6"/>
    </row>
    <row r="687" ht="12.75">
      <c r="E687" s="6"/>
    </row>
    <row r="688" ht="12.75">
      <c r="E688" s="6"/>
    </row>
    <row r="689" ht="12.75">
      <c r="E689" s="6"/>
    </row>
    <row r="690" ht="12.75">
      <c r="E690" s="6"/>
    </row>
    <row r="691" ht="12.75">
      <c r="E691" s="6"/>
    </row>
    <row r="692" ht="12.75">
      <c r="E692" s="6"/>
    </row>
    <row r="693" ht="12.75">
      <c r="E693" s="6"/>
    </row>
    <row r="694" ht="12.75">
      <c r="E694" s="6"/>
    </row>
    <row r="695" ht="12.75">
      <c r="E695" s="6"/>
    </row>
    <row r="696" ht="12.75">
      <c r="E696" s="6"/>
    </row>
    <row r="697" ht="12.75">
      <c r="E697" s="6"/>
    </row>
    <row r="698" ht="12.75">
      <c r="E698" s="6"/>
    </row>
    <row r="699" ht="12.75">
      <c r="E699" s="6"/>
    </row>
    <row r="700" ht="12.75">
      <c r="E700" s="6"/>
    </row>
    <row r="701" ht="12.75">
      <c r="E701" s="6"/>
    </row>
    <row r="702" ht="12.75">
      <c r="E702" s="6"/>
    </row>
    <row r="703" ht="12.75">
      <c r="E703" s="6"/>
    </row>
    <row r="704" ht="12.75">
      <c r="E704" s="6"/>
    </row>
    <row r="705" ht="12.75">
      <c r="E705" s="6"/>
    </row>
    <row r="706" ht="12.75">
      <c r="E706" s="6"/>
    </row>
    <row r="707" ht="12.75">
      <c r="E707" s="6"/>
    </row>
    <row r="708" ht="12.75">
      <c r="E708" s="6"/>
    </row>
    <row r="709" ht="12.75">
      <c r="E709" s="6"/>
    </row>
    <row r="710" ht="12.75">
      <c r="E710" s="6"/>
    </row>
    <row r="711" ht="12.75">
      <c r="E711" s="6"/>
    </row>
    <row r="712" ht="12.75">
      <c r="E712" s="6"/>
    </row>
    <row r="713" ht="12.75">
      <c r="E713" s="6"/>
    </row>
    <row r="714" ht="12.75">
      <c r="E714" s="6"/>
    </row>
    <row r="715" ht="12.75">
      <c r="E715" s="6"/>
    </row>
    <row r="716" ht="12.75">
      <c r="E716" s="6"/>
    </row>
    <row r="717" ht="12.75">
      <c r="E717" s="6"/>
    </row>
    <row r="718" ht="12.75">
      <c r="E718" s="6"/>
    </row>
    <row r="719" ht="12.75">
      <c r="E719" s="6"/>
    </row>
    <row r="720" ht="12.75">
      <c r="E720" s="6"/>
    </row>
    <row r="721" ht="12.75">
      <c r="E721" s="6"/>
    </row>
    <row r="722" ht="12.75">
      <c r="E722" s="6"/>
    </row>
    <row r="723" ht="12.75">
      <c r="E723" s="6"/>
    </row>
    <row r="724" ht="12.75">
      <c r="E724" s="6"/>
    </row>
    <row r="725" ht="12.75">
      <c r="E725" s="6"/>
    </row>
    <row r="726" ht="12.75">
      <c r="E726" s="6"/>
    </row>
    <row r="727" ht="12.75">
      <c r="E727" s="6"/>
    </row>
    <row r="728" ht="12.75">
      <c r="E728" s="6"/>
    </row>
    <row r="729" ht="12.75">
      <c r="E729" s="6"/>
    </row>
    <row r="730" ht="12.75">
      <c r="E730" s="6"/>
    </row>
    <row r="731" ht="12.75">
      <c r="E731" s="6"/>
    </row>
    <row r="732" ht="12.75">
      <c r="E732" s="6"/>
    </row>
    <row r="733" ht="12.75">
      <c r="E733" s="6"/>
    </row>
    <row r="734" ht="12.75">
      <c r="E734" s="6"/>
    </row>
    <row r="735" ht="12.75">
      <c r="E735" s="6"/>
    </row>
    <row r="736" ht="12.75">
      <c r="E736" s="6"/>
    </row>
    <row r="737" ht="12.75">
      <c r="E737" s="6"/>
    </row>
    <row r="738" ht="12.75">
      <c r="E738" s="6"/>
    </row>
    <row r="739" ht="12.75">
      <c r="E739" s="6"/>
    </row>
    <row r="740" ht="12.75">
      <c r="E740" s="6"/>
    </row>
    <row r="741" ht="12.75">
      <c r="E741" s="6"/>
    </row>
    <row r="742" ht="12.75">
      <c r="E742" s="6"/>
    </row>
    <row r="743" ht="12.75">
      <c r="E743" s="6"/>
    </row>
    <row r="744" ht="12.75">
      <c r="E744" s="6"/>
    </row>
    <row r="745" ht="12.75">
      <c r="E745" s="6"/>
    </row>
    <row r="746" ht="12.75">
      <c r="E746" s="6"/>
    </row>
    <row r="747" ht="12.75">
      <c r="E747" s="6"/>
    </row>
    <row r="748" ht="12.75">
      <c r="E748" s="6"/>
    </row>
    <row r="749" ht="12.75">
      <c r="E749" s="6"/>
    </row>
    <row r="750" ht="12.75">
      <c r="E750" s="6"/>
    </row>
    <row r="751" ht="12.75">
      <c r="E751" s="6"/>
    </row>
    <row r="752" ht="12.75">
      <c r="E752" s="6"/>
    </row>
    <row r="753" ht="12.75">
      <c r="E753" s="6"/>
    </row>
    <row r="754" ht="12.75">
      <c r="E754" s="6"/>
    </row>
    <row r="755" ht="12.75">
      <c r="E755" s="6"/>
    </row>
    <row r="756" ht="12.75">
      <c r="E756" s="6"/>
    </row>
    <row r="757" ht="12.75">
      <c r="E757" s="6"/>
    </row>
    <row r="758" ht="12.75">
      <c r="E758" s="6"/>
    </row>
    <row r="759" ht="12.75">
      <c r="E759" s="6"/>
    </row>
    <row r="760" ht="12.75">
      <c r="E760" s="6"/>
    </row>
    <row r="761" ht="12.75">
      <c r="E761" s="6"/>
    </row>
    <row r="762" ht="12.75">
      <c r="E762" s="6"/>
    </row>
    <row r="763" ht="12.75">
      <c r="E763" s="6"/>
    </row>
    <row r="764" ht="12.75">
      <c r="E764" s="6"/>
    </row>
    <row r="765" ht="12.75">
      <c r="E765" s="6"/>
    </row>
    <row r="766" ht="12.75">
      <c r="E766" s="6"/>
    </row>
    <row r="767" ht="12.75">
      <c r="E767" s="6"/>
    </row>
    <row r="768" ht="12.75">
      <c r="E768" s="6"/>
    </row>
    <row r="769" ht="12.75">
      <c r="E769" s="6"/>
    </row>
    <row r="770" ht="12.75">
      <c r="E770" s="6"/>
    </row>
    <row r="771" ht="12.75">
      <c r="E771" s="6"/>
    </row>
    <row r="772" ht="12.75">
      <c r="E772" s="6"/>
    </row>
    <row r="773" ht="12.75">
      <c r="E773" s="6"/>
    </row>
    <row r="774" ht="12.75">
      <c r="E774" s="6"/>
    </row>
    <row r="775" ht="12.75">
      <c r="E775" s="6"/>
    </row>
    <row r="776" ht="12.75">
      <c r="E776" s="6"/>
    </row>
    <row r="777" ht="12.75">
      <c r="E777" s="6"/>
    </row>
    <row r="778" ht="12.75">
      <c r="E778" s="6"/>
    </row>
    <row r="779" ht="12.75">
      <c r="E779" s="6"/>
    </row>
    <row r="780" ht="12.75">
      <c r="E780" s="6"/>
    </row>
    <row r="781" ht="12.75">
      <c r="E781" s="6"/>
    </row>
    <row r="782" ht="12.75">
      <c r="E782" s="6"/>
    </row>
    <row r="783" ht="12.75">
      <c r="E783" s="6"/>
    </row>
    <row r="784" ht="12.75">
      <c r="E784" s="6"/>
    </row>
    <row r="785" ht="12.75">
      <c r="E785" s="6"/>
    </row>
    <row r="786" ht="12.75">
      <c r="E786" s="6"/>
    </row>
    <row r="787" ht="12.75">
      <c r="E787" s="6"/>
    </row>
    <row r="788" ht="12.75">
      <c r="E788" s="6"/>
    </row>
    <row r="789" ht="12.75">
      <c r="E789" s="6"/>
    </row>
    <row r="790" ht="12.75">
      <c r="E790" s="6"/>
    </row>
    <row r="791" ht="12.75">
      <c r="E791" s="6"/>
    </row>
    <row r="792" ht="12.75">
      <c r="E792" s="6"/>
    </row>
    <row r="793" ht="12.75">
      <c r="E793" s="6"/>
    </row>
    <row r="794" ht="12.75">
      <c r="E794" s="6"/>
    </row>
    <row r="795" ht="12.75">
      <c r="E795" s="6"/>
    </row>
    <row r="796" ht="12.75">
      <c r="E796" s="6"/>
    </row>
    <row r="797" ht="12.75">
      <c r="E797" s="6"/>
    </row>
    <row r="798" ht="12.75">
      <c r="E798" s="6"/>
    </row>
    <row r="799" ht="12.75">
      <c r="E799" s="6"/>
    </row>
    <row r="800" ht="12.75">
      <c r="E800" s="6"/>
    </row>
    <row r="801" ht="12.75">
      <c r="E801" s="6"/>
    </row>
    <row r="802" ht="12.75">
      <c r="E802" s="6"/>
    </row>
    <row r="803" ht="12.75">
      <c r="E803" s="6"/>
    </row>
    <row r="804" ht="12.75">
      <c r="E804" s="6"/>
    </row>
    <row r="805" ht="12.75">
      <c r="E805" s="6"/>
    </row>
    <row r="806" ht="12.75">
      <c r="E806" s="6"/>
    </row>
    <row r="807" ht="12.75">
      <c r="E807" s="6"/>
    </row>
    <row r="808" ht="12.75">
      <c r="E808" s="6"/>
    </row>
    <row r="809" ht="12.75">
      <c r="E809" s="6"/>
    </row>
    <row r="810" ht="12.75">
      <c r="E810" s="6"/>
    </row>
    <row r="811" ht="12.75">
      <c r="E811" s="6"/>
    </row>
    <row r="812" ht="12.75">
      <c r="E812" s="6"/>
    </row>
    <row r="813" ht="12.75">
      <c r="E813" s="6"/>
    </row>
    <row r="814" ht="12.75">
      <c r="E814" s="6"/>
    </row>
    <row r="815" ht="12.75">
      <c r="E815" s="6"/>
    </row>
    <row r="816" ht="12.75">
      <c r="E816" s="6"/>
    </row>
    <row r="817" ht="12.75">
      <c r="E817" s="6"/>
    </row>
    <row r="818" ht="12.75">
      <c r="E818" s="6"/>
    </row>
    <row r="819" ht="12.75">
      <c r="E819" s="6"/>
    </row>
    <row r="820" ht="12.75">
      <c r="E820" s="6"/>
    </row>
    <row r="821" ht="12.75">
      <c r="E821" s="6"/>
    </row>
    <row r="822" ht="12.75">
      <c r="E822" s="6"/>
    </row>
    <row r="823" ht="12.75">
      <c r="E823" s="6"/>
    </row>
    <row r="824" ht="12.75">
      <c r="E824" s="6"/>
    </row>
    <row r="825" ht="12.75">
      <c r="E825" s="6"/>
    </row>
    <row r="826" ht="12.75">
      <c r="E826" s="6"/>
    </row>
    <row r="827" ht="12.75">
      <c r="E827" s="6"/>
    </row>
    <row r="828" ht="12.75">
      <c r="E828" s="6"/>
    </row>
    <row r="829" ht="12.75">
      <c r="E829" s="6"/>
    </row>
    <row r="830" ht="12.75">
      <c r="E830" s="6"/>
    </row>
    <row r="831" ht="12.75">
      <c r="E831" s="6"/>
    </row>
    <row r="832" ht="12.75">
      <c r="E832" s="6"/>
    </row>
    <row r="833" ht="12.75">
      <c r="E833" s="6"/>
    </row>
    <row r="834" ht="12.75">
      <c r="E834" s="6"/>
    </row>
    <row r="835" ht="12.75">
      <c r="E835" s="6"/>
    </row>
    <row r="836" ht="12.75">
      <c r="E836" s="6"/>
    </row>
    <row r="837" ht="12.75">
      <c r="E837" s="6"/>
    </row>
    <row r="838" ht="12.75">
      <c r="E838" s="6"/>
    </row>
    <row r="839" ht="12.75">
      <c r="E839" s="6"/>
    </row>
    <row r="840" ht="12.75">
      <c r="E840" s="6"/>
    </row>
    <row r="841" ht="12.75">
      <c r="E841" s="6"/>
    </row>
    <row r="842" ht="12.75">
      <c r="E842" s="6"/>
    </row>
    <row r="843" ht="12.75">
      <c r="E843" s="6"/>
    </row>
    <row r="844" ht="12.75">
      <c r="E844" s="6"/>
    </row>
    <row r="845" ht="12.75">
      <c r="E845" s="6"/>
    </row>
    <row r="846" ht="12.75">
      <c r="E846" s="6"/>
    </row>
    <row r="847" ht="12.75">
      <c r="E847" s="6"/>
    </row>
    <row r="848" ht="12.75">
      <c r="E848" s="6"/>
    </row>
    <row r="849" ht="12.75">
      <c r="E849" s="6"/>
    </row>
    <row r="850" ht="12.75">
      <c r="E850" s="6"/>
    </row>
    <row r="851" ht="12.75">
      <c r="E851" s="6"/>
    </row>
    <row r="852" ht="12.75">
      <c r="E852" s="6"/>
    </row>
    <row r="853" ht="12.75">
      <c r="E853" s="6"/>
    </row>
    <row r="854" ht="12.75">
      <c r="E854" s="6"/>
    </row>
    <row r="855" ht="12.75">
      <c r="E855" s="6"/>
    </row>
    <row r="856" ht="12.75">
      <c r="E856" s="6"/>
    </row>
    <row r="857" ht="12.75">
      <c r="E857" s="6"/>
    </row>
    <row r="858" ht="12.75">
      <c r="E858" s="6"/>
    </row>
    <row r="859" ht="12.75">
      <c r="E859" s="6"/>
    </row>
    <row r="860" ht="12.75">
      <c r="E860" s="6"/>
    </row>
    <row r="861" ht="12.75">
      <c r="E861" s="6"/>
    </row>
    <row r="862" ht="12.75">
      <c r="E862" s="6"/>
    </row>
    <row r="863" ht="12.75">
      <c r="E863" s="6"/>
    </row>
    <row r="864" ht="12.75">
      <c r="E864" s="6"/>
    </row>
    <row r="865" ht="12.75">
      <c r="E865" s="6"/>
    </row>
    <row r="866" ht="12.75">
      <c r="E866" s="6"/>
    </row>
    <row r="867" ht="12.75">
      <c r="E867" s="6"/>
    </row>
    <row r="868" ht="12.75">
      <c r="E868" s="6"/>
    </row>
    <row r="869" ht="12.75">
      <c r="E869" s="6"/>
    </row>
    <row r="870" ht="12.75">
      <c r="E870" s="6"/>
    </row>
    <row r="871" ht="12.75">
      <c r="E871" s="6"/>
    </row>
    <row r="872" ht="12.75">
      <c r="E872" s="6"/>
    </row>
    <row r="873" ht="12.75">
      <c r="E873" s="6"/>
    </row>
    <row r="874" ht="12.75">
      <c r="E874" s="6"/>
    </row>
    <row r="875" ht="12.75">
      <c r="E875" s="6"/>
    </row>
    <row r="876" ht="12.75">
      <c r="E876" s="6"/>
    </row>
    <row r="877" ht="12.75">
      <c r="E877" s="6"/>
    </row>
    <row r="878" ht="12.75">
      <c r="E878" s="6"/>
    </row>
    <row r="879" ht="12.75">
      <c r="E879" s="6"/>
    </row>
    <row r="880" ht="12.75">
      <c r="E880" s="6"/>
    </row>
    <row r="881" ht="12.75">
      <c r="E881" s="6"/>
    </row>
    <row r="882" ht="12.75">
      <c r="E882" s="6"/>
    </row>
    <row r="883" ht="12.75">
      <c r="E883" s="6"/>
    </row>
  </sheetData>
  <hyperlinks>
    <hyperlink ref="A24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 codeName="Hoja96"/>
  <dimension ref="A1:D31"/>
  <sheetViews>
    <sheetView workbookViewId="0" topLeftCell="A1">
      <selection activeCell="A29" sqref="A29"/>
    </sheetView>
  </sheetViews>
  <sheetFormatPr defaultColWidth="12" defaultRowHeight="12.75"/>
  <cols>
    <col min="1" max="1" width="41.16015625" style="65" customWidth="1"/>
    <col min="2" max="2" width="17.5" style="924" customWidth="1"/>
    <col min="3" max="3" width="14.66015625" style="0" customWidth="1"/>
    <col min="4" max="4" width="19.5" style="20" customWidth="1"/>
  </cols>
  <sheetData>
    <row r="1" spans="1:2" ht="12.75">
      <c r="A1" s="635"/>
      <c r="B1" s="914"/>
    </row>
    <row r="2" spans="1:3" ht="12.75">
      <c r="A2" s="296" t="s">
        <v>14</v>
      </c>
      <c r="B2" s="915"/>
      <c r="C2" s="262"/>
    </row>
    <row r="3" spans="1:3" ht="12.75">
      <c r="A3" s="65" t="s">
        <v>1038</v>
      </c>
      <c r="B3" s="916"/>
      <c r="C3" s="917"/>
    </row>
    <row r="4" spans="1:4" ht="15" thickBot="1">
      <c r="A4" s="918" t="s">
        <v>1039</v>
      </c>
      <c r="B4" s="919" t="s">
        <v>6</v>
      </c>
      <c r="C4" s="920" t="s">
        <v>1040</v>
      </c>
      <c r="D4" s="921" t="s">
        <v>7</v>
      </c>
    </row>
    <row r="5" spans="1:4" ht="12.75">
      <c r="A5" s="100" t="s">
        <v>1042</v>
      </c>
      <c r="B5" s="555">
        <v>8232.73458</v>
      </c>
      <c r="C5" s="555">
        <v>8232.73458</v>
      </c>
      <c r="D5" s="922">
        <v>0.01089289056925646</v>
      </c>
    </row>
    <row r="6" spans="1:4" ht="12.75">
      <c r="A6" s="264" t="s">
        <v>1043</v>
      </c>
      <c r="B6" s="156">
        <v>3616.67418</v>
      </c>
      <c r="C6" s="156">
        <v>3616.67418</v>
      </c>
      <c r="D6" s="922">
        <v>0.004785291653043349</v>
      </c>
    </row>
    <row r="7" spans="1:4" ht="13.5" thickBot="1">
      <c r="A7" s="314" t="s">
        <v>1044</v>
      </c>
      <c r="B7" s="335">
        <v>11849.40876</v>
      </c>
      <c r="C7" s="315">
        <v>11849.40876</v>
      </c>
      <c r="D7" s="316">
        <v>0.01567818222229981</v>
      </c>
    </row>
    <row r="8" spans="1:4" ht="12.75">
      <c r="A8" s="264" t="s">
        <v>1045</v>
      </c>
      <c r="B8" s="265">
        <v>10522.785</v>
      </c>
      <c r="C8" s="156">
        <v>10532.095</v>
      </c>
      <c r="D8" s="922">
        <v>0.013935218873534133</v>
      </c>
    </row>
    <row r="9" spans="1:4" ht="12.75">
      <c r="A9" s="264" t="s">
        <v>1046</v>
      </c>
      <c r="B9" s="265">
        <v>6271.586</v>
      </c>
      <c r="C9" s="156">
        <v>4919.089</v>
      </c>
      <c r="D9" s="922">
        <v>0.0065085419257416635</v>
      </c>
    </row>
    <row r="10" spans="1:4" ht="12.75">
      <c r="A10" s="264" t="s">
        <v>1047</v>
      </c>
      <c r="B10" s="265">
        <v>143117.289</v>
      </c>
      <c r="C10" s="156">
        <v>141325.823</v>
      </c>
      <c r="D10" s="922">
        <v>0.18699093352152107</v>
      </c>
    </row>
    <row r="11" spans="1:4" ht="12.75">
      <c r="A11" s="264" t="s">
        <v>487</v>
      </c>
      <c r="B11" s="265">
        <v>134661.585</v>
      </c>
      <c r="C11" s="156">
        <v>131426.938</v>
      </c>
      <c r="D11" s="922">
        <v>0.1738935270626025</v>
      </c>
    </row>
    <row r="12" spans="1:4" ht="12.75">
      <c r="A12" s="264" t="s">
        <v>1049</v>
      </c>
      <c r="B12" s="265">
        <v>23753.223</v>
      </c>
      <c r="C12" s="156">
        <v>22503.459</v>
      </c>
      <c r="D12" s="922">
        <v>0.029774762435830816</v>
      </c>
    </row>
    <row r="13" spans="1:4" ht="15.75">
      <c r="A13" s="264" t="s">
        <v>16</v>
      </c>
      <c r="B13" s="265">
        <v>30659.536</v>
      </c>
      <c r="C13" s="156">
        <v>30071.58</v>
      </c>
      <c r="D13" s="922">
        <v>0.0397882899055688</v>
      </c>
    </row>
    <row r="14" spans="1:4" ht="12.75">
      <c r="A14" s="264" t="s">
        <v>469</v>
      </c>
      <c r="B14" s="265">
        <v>44066.648</v>
      </c>
      <c r="C14" s="156">
        <v>43175.662</v>
      </c>
      <c r="D14" s="922">
        <v>0.05712655459143983</v>
      </c>
    </row>
    <row r="15" spans="1:4" ht="12.75">
      <c r="A15" s="264" t="s">
        <v>8</v>
      </c>
      <c r="B15" s="265">
        <v>13178.52</v>
      </c>
      <c r="C15" s="156">
        <v>12447.576</v>
      </c>
      <c r="D15" s="922">
        <v>0.016469628882473098</v>
      </c>
    </row>
    <row r="16" spans="1:4" ht="12.75">
      <c r="A16" s="264" t="s">
        <v>474</v>
      </c>
      <c r="B16" s="265">
        <v>26782.829</v>
      </c>
      <c r="C16" s="156">
        <v>25556.435</v>
      </c>
      <c r="D16" s="922">
        <v>0.03381421410956209</v>
      </c>
    </row>
    <row r="17" spans="1:4" ht="12.75">
      <c r="A17" s="264" t="s">
        <v>9</v>
      </c>
      <c r="B17" s="265">
        <v>11436.6</v>
      </c>
      <c r="C17" s="156">
        <v>11266.579</v>
      </c>
      <c r="D17" s="922">
        <v>0.014907028878961245</v>
      </c>
    </row>
    <row r="18" spans="1:4" ht="12.75">
      <c r="A18" s="264" t="s">
        <v>10</v>
      </c>
      <c r="B18" s="265">
        <v>77606.18400000001</v>
      </c>
      <c r="C18" s="156">
        <v>78359.536</v>
      </c>
      <c r="D18" s="922">
        <v>0.10367901970012398</v>
      </c>
    </row>
    <row r="19" spans="1:4" ht="12.75">
      <c r="A19" s="264" t="s">
        <v>11</v>
      </c>
      <c r="B19" s="265">
        <v>23957.106</v>
      </c>
      <c r="C19" s="156">
        <v>23666.498</v>
      </c>
      <c r="D19" s="922">
        <v>0.031313601861743354</v>
      </c>
    </row>
    <row r="20" spans="1:4" ht="12.75">
      <c r="A20" s="264" t="s">
        <v>1055</v>
      </c>
      <c r="B20" s="265">
        <v>151691.275</v>
      </c>
      <c r="C20" s="156">
        <v>151600.921</v>
      </c>
      <c r="D20" s="922">
        <v>0.2005861146869979</v>
      </c>
    </row>
    <row r="21" spans="1:4" ht="12.75">
      <c r="A21" s="264" t="s">
        <v>1056</v>
      </c>
      <c r="B21" s="265">
        <v>44084.937</v>
      </c>
      <c r="C21" s="156">
        <v>44733.267</v>
      </c>
      <c r="D21" s="922">
        <v>0.05918745193366008</v>
      </c>
    </row>
    <row r="22" spans="1:4" ht="12.75">
      <c r="A22" s="264" t="s">
        <v>1057</v>
      </c>
      <c r="B22" s="265">
        <v>12344.708999999999</v>
      </c>
      <c r="C22" s="156">
        <v>12354.841</v>
      </c>
      <c r="D22" s="922">
        <v>0.016346929407939574</v>
      </c>
    </row>
    <row r="23" spans="1:4" ht="12.75">
      <c r="A23" s="317" t="s">
        <v>1058</v>
      </c>
      <c r="B23" s="268">
        <v>754134.8120000002</v>
      </c>
      <c r="C23" s="318">
        <v>743940.299</v>
      </c>
      <c r="D23" s="912">
        <v>0.9843218177777001</v>
      </c>
    </row>
    <row r="24" spans="1:4" ht="13.5" thickBot="1">
      <c r="A24" s="923" t="s">
        <v>1059</v>
      </c>
      <c r="B24" s="30">
        <v>765984.2207600002</v>
      </c>
      <c r="C24" s="311">
        <v>755789.70776</v>
      </c>
      <c r="D24" s="109">
        <v>1</v>
      </c>
    </row>
    <row r="25" spans="1:3" ht="12.75">
      <c r="A25" s="6" t="s">
        <v>12</v>
      </c>
      <c r="C25" s="313"/>
    </row>
    <row r="26" spans="1:3" ht="15.75">
      <c r="A26" s="6" t="s">
        <v>15</v>
      </c>
      <c r="B26" s="925"/>
      <c r="C26" s="669"/>
    </row>
    <row r="27" spans="1:3" ht="14.25">
      <c r="A27" s="6" t="s">
        <v>13</v>
      </c>
      <c r="B27" s="925"/>
      <c r="C27" s="669"/>
    </row>
    <row r="28" spans="1:2" ht="12.75">
      <c r="A28" s="674"/>
      <c r="B28" s="926"/>
    </row>
    <row r="29" spans="1:3" ht="12.75">
      <c r="A29" s="1001" t="s">
        <v>501</v>
      </c>
      <c r="B29" s="927"/>
      <c r="C29" s="308"/>
    </row>
    <row r="31" spans="1:3" ht="12.75">
      <c r="A31" s="928"/>
      <c r="B31" s="929"/>
      <c r="C31" s="677"/>
    </row>
  </sheetData>
  <hyperlinks>
    <hyperlink ref="A29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IP60"/>
  <sheetViews>
    <sheetView workbookViewId="0" topLeftCell="A1">
      <selection activeCell="A60" sqref="A60"/>
    </sheetView>
  </sheetViews>
  <sheetFormatPr defaultColWidth="12" defaultRowHeight="12.75"/>
  <cols>
    <col min="1" max="1" width="40.83203125" style="933" customWidth="1"/>
    <col min="2" max="2" width="8.33203125" style="931" hidden="1" customWidth="1"/>
    <col min="3" max="4" width="9.66015625" style="931" hidden="1" customWidth="1"/>
    <col min="5" max="5" width="8.83203125" style="931" hidden="1" customWidth="1"/>
    <col min="6" max="9" width="9" style="985" hidden="1" customWidth="1"/>
    <col min="10" max="10" width="9" style="933" customWidth="1"/>
    <col min="11" max="11" width="10.66015625" style="933" customWidth="1"/>
    <col min="12" max="12" width="11.16015625" style="933" customWidth="1"/>
    <col min="13" max="16384" width="13.33203125" style="931" customWidth="1"/>
  </cols>
  <sheetData>
    <row r="1" spans="1:12" ht="16.5" customHeight="1">
      <c r="A1" s="1049"/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</row>
    <row r="2" spans="1:12" ht="24" customHeight="1">
      <c r="A2" s="932" t="s">
        <v>60</v>
      </c>
      <c r="B2" s="930"/>
      <c r="C2" s="930"/>
      <c r="D2" s="930"/>
      <c r="E2" s="930"/>
      <c r="F2" s="930"/>
      <c r="G2" s="930"/>
      <c r="H2" s="930"/>
      <c r="I2" s="930"/>
      <c r="K2" s="934"/>
      <c r="L2" s="934"/>
    </row>
    <row r="3" spans="1:12" s="938" customFormat="1" ht="12" customHeight="1" thickBot="1">
      <c r="A3" s="935" t="s">
        <v>17</v>
      </c>
      <c r="B3" s="936">
        <v>1992</v>
      </c>
      <c r="C3" s="936">
        <v>1993</v>
      </c>
      <c r="D3" s="936">
        <v>1994</v>
      </c>
      <c r="E3" s="936">
        <v>1995</v>
      </c>
      <c r="F3" s="936">
        <v>1996</v>
      </c>
      <c r="G3" s="936">
        <v>1997</v>
      </c>
      <c r="H3" s="936">
        <v>1998</v>
      </c>
      <c r="I3" s="936">
        <v>1999</v>
      </c>
      <c r="J3" s="936">
        <v>2006</v>
      </c>
      <c r="K3" s="936">
        <v>2007</v>
      </c>
      <c r="L3" s="937" t="s">
        <v>18</v>
      </c>
    </row>
    <row r="4" spans="1:12" s="943" customFormat="1" ht="12" customHeight="1" thickBot="1">
      <c r="A4" s="939" t="s">
        <v>19</v>
      </c>
      <c r="B4" s="940"/>
      <c r="C4" s="940"/>
      <c r="D4" s="940"/>
      <c r="E4" s="940"/>
      <c r="F4" s="940"/>
      <c r="G4" s="940"/>
      <c r="H4" s="940"/>
      <c r="I4" s="940"/>
      <c r="J4" s="941" t="s">
        <v>20</v>
      </c>
      <c r="K4" s="941" t="s">
        <v>21</v>
      </c>
      <c r="L4" s="942" t="s">
        <v>877</v>
      </c>
    </row>
    <row r="5" spans="1:13" s="943" customFormat="1" ht="12" customHeight="1">
      <c r="A5" s="944" t="s">
        <v>22</v>
      </c>
      <c r="B5" s="945">
        <v>2428</v>
      </c>
      <c r="C5" s="946">
        <v>2141</v>
      </c>
      <c r="D5" s="946">
        <v>1860</v>
      </c>
      <c r="E5" s="947">
        <v>2618</v>
      </c>
      <c r="F5" s="947">
        <v>2560</v>
      </c>
      <c r="G5" s="947">
        <v>2518</v>
      </c>
      <c r="H5" s="948">
        <v>2671</v>
      </c>
      <c r="I5" s="948">
        <v>2263</v>
      </c>
      <c r="J5" s="948">
        <v>2207</v>
      </c>
      <c r="K5" s="948">
        <v>2220</v>
      </c>
      <c r="L5" s="949">
        <f aca="true" t="shared" si="0" ref="L5:L20">K5/J5-1</f>
        <v>0.005890348889895813</v>
      </c>
      <c r="M5" s="950"/>
    </row>
    <row r="6" spans="1:13" s="943" customFormat="1" ht="12" customHeight="1">
      <c r="A6" s="951" t="s">
        <v>23</v>
      </c>
      <c r="B6" s="952">
        <v>25885</v>
      </c>
      <c r="C6" s="953">
        <v>22614</v>
      </c>
      <c r="D6" s="953">
        <v>20941</v>
      </c>
      <c r="E6" s="954">
        <f>17731+1829+1701</f>
        <v>21261</v>
      </c>
      <c r="F6" s="954">
        <v>21903</v>
      </c>
      <c r="G6" s="954">
        <v>20756</v>
      </c>
      <c r="H6" s="955">
        <v>22127</v>
      </c>
      <c r="I6" s="955">
        <v>16774</v>
      </c>
      <c r="J6" s="955">
        <v>11203</v>
      </c>
      <c r="K6" s="955">
        <v>9748</v>
      </c>
      <c r="L6" s="956">
        <f t="shared" si="0"/>
        <v>-0.12987592609122556</v>
      </c>
      <c r="M6" s="950"/>
    </row>
    <row r="7" spans="1:13" s="943" customFormat="1" ht="12" customHeight="1">
      <c r="A7" s="951" t="s">
        <v>24</v>
      </c>
      <c r="B7" s="957" t="s">
        <v>25</v>
      </c>
      <c r="C7" s="953">
        <v>315</v>
      </c>
      <c r="D7" s="953">
        <v>592</v>
      </c>
      <c r="E7" s="954">
        <v>606</v>
      </c>
      <c r="F7" s="954">
        <v>498</v>
      </c>
      <c r="G7" s="954">
        <v>286</v>
      </c>
      <c r="H7" s="955">
        <v>520</v>
      </c>
      <c r="I7" s="955">
        <v>543</v>
      </c>
      <c r="J7" s="955">
        <v>918</v>
      </c>
      <c r="K7" s="955">
        <v>1060</v>
      </c>
      <c r="L7" s="956">
        <f t="shared" si="0"/>
        <v>0.15468409586056642</v>
      </c>
      <c r="M7" s="950"/>
    </row>
    <row r="8" spans="1:13" s="943" customFormat="1" ht="12" customHeight="1">
      <c r="A8" s="951" t="s">
        <v>26</v>
      </c>
      <c r="B8" s="957" t="s">
        <v>25</v>
      </c>
      <c r="C8" s="953" t="s">
        <v>25</v>
      </c>
      <c r="D8" s="953" t="s">
        <v>25</v>
      </c>
      <c r="E8" s="954">
        <v>25539</v>
      </c>
      <c r="F8" s="954">
        <v>25621</v>
      </c>
      <c r="G8" s="954">
        <v>24500</v>
      </c>
      <c r="H8" s="955">
        <v>27877</v>
      </c>
      <c r="I8" s="955">
        <v>21420</v>
      </c>
      <c r="J8" s="955">
        <v>17009</v>
      </c>
      <c r="K8" s="955">
        <v>15684</v>
      </c>
      <c r="L8" s="956">
        <f t="shared" si="0"/>
        <v>-0.0778999353283556</v>
      </c>
      <c r="M8" s="950"/>
    </row>
    <row r="9" spans="1:13" s="943" customFormat="1" ht="12" customHeight="1">
      <c r="A9" s="951" t="s">
        <v>27</v>
      </c>
      <c r="B9" s="957" t="s">
        <v>25</v>
      </c>
      <c r="C9" s="953" t="s">
        <v>25</v>
      </c>
      <c r="D9" s="953" t="s">
        <v>25</v>
      </c>
      <c r="E9" s="958">
        <f>+E8/E5</f>
        <v>9.755156608097785</v>
      </c>
      <c r="F9" s="958">
        <f>+F8/F5</f>
        <v>10.008203125</v>
      </c>
      <c r="G9" s="958">
        <f>+G8/G5</f>
        <v>9.729944400317713</v>
      </c>
      <c r="H9" s="958">
        <f>+H8/H5</f>
        <v>10.436915013103706</v>
      </c>
      <c r="I9" s="958">
        <f>+I8/I5</f>
        <v>9.465311533362792</v>
      </c>
      <c r="J9" s="958">
        <v>7.71</v>
      </c>
      <c r="K9" s="958">
        <v>7.06</v>
      </c>
      <c r="L9" s="956">
        <f t="shared" si="0"/>
        <v>-0.08430609597924776</v>
      </c>
      <c r="M9" s="950"/>
    </row>
    <row r="10" spans="1:13" s="943" customFormat="1" ht="12" customHeight="1">
      <c r="A10" s="951" t="s">
        <v>28</v>
      </c>
      <c r="B10" s="952">
        <v>243</v>
      </c>
      <c r="C10" s="953">
        <v>224</v>
      </c>
      <c r="D10" s="953">
        <v>160</v>
      </c>
      <c r="E10" s="954">
        <f>117+15+20</f>
        <v>152</v>
      </c>
      <c r="F10" s="954">
        <v>213</v>
      </c>
      <c r="G10" s="954">
        <v>227</v>
      </c>
      <c r="H10" s="955">
        <v>254</v>
      </c>
      <c r="I10" s="955">
        <v>251</v>
      </c>
      <c r="J10" s="955">
        <v>69</v>
      </c>
      <c r="K10" s="955">
        <v>66</v>
      </c>
      <c r="L10" s="956">
        <f t="shared" si="0"/>
        <v>-0.04347826086956519</v>
      </c>
      <c r="M10" s="950"/>
    </row>
    <row r="11" spans="1:13" s="943" customFormat="1" ht="12" customHeight="1">
      <c r="A11" s="951" t="s">
        <v>29</v>
      </c>
      <c r="B11" s="952">
        <v>534</v>
      </c>
      <c r="C11" s="953">
        <v>554</v>
      </c>
      <c r="D11" s="953">
        <v>367</v>
      </c>
      <c r="E11" s="954">
        <f>257+32+31</f>
        <v>320</v>
      </c>
      <c r="F11" s="954">
        <v>334</v>
      </c>
      <c r="G11" s="954">
        <v>315</v>
      </c>
      <c r="H11" s="955">
        <v>354</v>
      </c>
      <c r="I11" s="955">
        <v>245</v>
      </c>
      <c r="J11" s="955">
        <v>176</v>
      </c>
      <c r="K11" s="955">
        <v>271</v>
      </c>
      <c r="L11" s="956">
        <f t="shared" si="0"/>
        <v>0.5397727272727273</v>
      </c>
      <c r="M11" s="950"/>
    </row>
    <row r="12" spans="1:13" s="943" customFormat="1" ht="12" customHeight="1">
      <c r="A12" s="951" t="s">
        <v>30</v>
      </c>
      <c r="B12" s="952">
        <v>7309</v>
      </c>
      <c r="C12" s="953">
        <v>7915</v>
      </c>
      <c r="D12" s="953">
        <v>7443</v>
      </c>
      <c r="E12" s="954">
        <f>6416+712+667</f>
        <v>7795</v>
      </c>
      <c r="F12" s="954">
        <v>7775</v>
      </c>
      <c r="G12" s="954">
        <v>7898</v>
      </c>
      <c r="H12" s="955">
        <v>8460</v>
      </c>
      <c r="I12" s="955">
        <v>7313</v>
      </c>
      <c r="J12" s="955">
        <v>6298</v>
      </c>
      <c r="K12" s="955">
        <v>6342</v>
      </c>
      <c r="L12" s="956">
        <f t="shared" si="0"/>
        <v>0.0069863448713878284</v>
      </c>
      <c r="M12" s="950"/>
    </row>
    <row r="13" spans="1:13" s="943" customFormat="1" ht="12" customHeight="1">
      <c r="A13" s="951" t="s">
        <v>31</v>
      </c>
      <c r="B13" s="952">
        <v>1560</v>
      </c>
      <c r="C13" s="953">
        <v>1273</v>
      </c>
      <c r="D13" s="953">
        <v>1116</v>
      </c>
      <c r="E13" s="954">
        <f>902+97+98</f>
        <v>1097</v>
      </c>
      <c r="F13" s="954">
        <v>1018</v>
      </c>
      <c r="G13" s="954">
        <v>959</v>
      </c>
      <c r="H13" s="955">
        <v>992</v>
      </c>
      <c r="I13" s="955">
        <v>130</v>
      </c>
      <c r="J13" s="955">
        <v>15</v>
      </c>
      <c r="K13" s="955">
        <v>16</v>
      </c>
      <c r="L13" s="956">
        <f t="shared" si="0"/>
        <v>0.06666666666666665</v>
      </c>
      <c r="M13" s="950"/>
    </row>
    <row r="14" spans="1:13" s="943" customFormat="1" ht="12" customHeight="1">
      <c r="A14" s="951" t="s">
        <v>32</v>
      </c>
      <c r="B14" s="952">
        <v>4221</v>
      </c>
      <c r="C14" s="953">
        <v>4022</v>
      </c>
      <c r="D14" s="953">
        <v>4793</v>
      </c>
      <c r="E14" s="954">
        <f>3925+371+425</f>
        <v>4721</v>
      </c>
      <c r="F14" s="954">
        <v>4479</v>
      </c>
      <c r="G14" s="954">
        <v>3702</v>
      </c>
      <c r="H14" s="955">
        <v>3661</v>
      </c>
      <c r="I14" s="955">
        <v>3753</v>
      </c>
      <c r="J14" s="955">
        <v>6256</v>
      </c>
      <c r="K14" s="955">
        <v>6645</v>
      </c>
      <c r="L14" s="956">
        <f t="shared" si="0"/>
        <v>0.0621803069053708</v>
      </c>
      <c r="M14" s="950"/>
    </row>
    <row r="15" spans="1:13" s="943" customFormat="1" ht="12" customHeight="1">
      <c r="A15" s="951" t="s">
        <v>33</v>
      </c>
      <c r="B15" s="952">
        <v>6033</v>
      </c>
      <c r="C15" s="953">
        <v>5704</v>
      </c>
      <c r="D15" s="955">
        <v>4877</v>
      </c>
      <c r="E15" s="954">
        <v>4795</v>
      </c>
      <c r="F15" s="954">
        <v>4494</v>
      </c>
      <c r="G15" s="954">
        <v>4554</v>
      </c>
      <c r="H15" s="955">
        <v>3603</v>
      </c>
      <c r="I15" s="955">
        <v>3161</v>
      </c>
      <c r="J15" s="955">
        <v>2260</v>
      </c>
      <c r="K15" s="955">
        <v>2108</v>
      </c>
      <c r="L15" s="956">
        <f t="shared" si="0"/>
        <v>-0.06725663716814156</v>
      </c>
      <c r="M15" s="950"/>
    </row>
    <row r="16" spans="1:13" s="943" customFormat="1" ht="12" customHeight="1">
      <c r="A16" s="951" t="s">
        <v>34</v>
      </c>
      <c r="B16" s="952">
        <v>851</v>
      </c>
      <c r="C16" s="953">
        <v>534</v>
      </c>
      <c r="D16" s="959">
        <v>378</v>
      </c>
      <c r="E16" s="954">
        <f>347+37+34</f>
        <v>418</v>
      </c>
      <c r="F16" s="954">
        <v>438</v>
      </c>
      <c r="G16" s="954">
        <v>408</v>
      </c>
      <c r="H16" s="955">
        <v>537</v>
      </c>
      <c r="I16" s="955">
        <v>470</v>
      </c>
      <c r="J16" s="955">
        <v>551</v>
      </c>
      <c r="K16" s="955">
        <v>571</v>
      </c>
      <c r="L16" s="956">
        <f t="shared" si="0"/>
        <v>0.0362976406533575</v>
      </c>
      <c r="M16" s="950"/>
    </row>
    <row r="17" spans="1:13" s="943" customFormat="1" ht="12" customHeight="1">
      <c r="A17" s="951" t="s">
        <v>35</v>
      </c>
      <c r="B17" s="952">
        <v>2456</v>
      </c>
      <c r="C17" s="953">
        <v>1260</v>
      </c>
      <c r="D17" s="953">
        <v>233</v>
      </c>
      <c r="E17" s="954">
        <f>252+32+21</f>
        <v>305</v>
      </c>
      <c r="F17" s="954">
        <v>350</v>
      </c>
      <c r="G17" s="954">
        <v>330</v>
      </c>
      <c r="H17" s="955">
        <v>439</v>
      </c>
      <c r="I17" s="955">
        <v>370</v>
      </c>
      <c r="J17" s="955">
        <v>275</v>
      </c>
      <c r="K17" s="955">
        <v>293</v>
      </c>
      <c r="L17" s="956">
        <f t="shared" si="0"/>
        <v>0.06545454545454543</v>
      </c>
      <c r="M17" s="950"/>
    </row>
    <row r="18" spans="1:13" s="943" customFormat="1" ht="12" customHeight="1">
      <c r="A18" s="951" t="s">
        <v>36</v>
      </c>
      <c r="B18" s="960"/>
      <c r="C18" s="961"/>
      <c r="D18" s="953"/>
      <c r="E18" s="954"/>
      <c r="F18" s="954"/>
      <c r="G18" s="954"/>
      <c r="H18" s="955"/>
      <c r="I18" s="955"/>
      <c r="J18" s="955">
        <v>222</v>
      </c>
      <c r="K18" s="955">
        <v>348</v>
      </c>
      <c r="L18" s="956">
        <f t="shared" si="0"/>
        <v>0.5675675675675675</v>
      </c>
      <c r="M18" s="950"/>
    </row>
    <row r="19" spans="1:250" s="943" customFormat="1" ht="12" customHeight="1">
      <c r="A19" s="951" t="s">
        <v>37</v>
      </c>
      <c r="B19" s="962"/>
      <c r="C19" s="962"/>
      <c r="D19" s="953"/>
      <c r="E19" s="954"/>
      <c r="F19" s="954"/>
      <c r="G19" s="954"/>
      <c r="H19" s="955"/>
      <c r="I19" s="955">
        <v>1166</v>
      </c>
      <c r="J19" s="955">
        <v>1424</v>
      </c>
      <c r="K19" s="955">
        <v>1681</v>
      </c>
      <c r="L19" s="956">
        <f t="shared" si="0"/>
        <v>0.1804775280898876</v>
      </c>
      <c r="M19" s="950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63"/>
      <c r="AB19" s="963"/>
      <c r="AC19" s="963"/>
      <c r="AD19" s="963"/>
      <c r="AE19" s="963"/>
      <c r="AF19" s="963"/>
      <c r="AG19" s="963"/>
      <c r="AH19" s="963"/>
      <c r="AI19" s="963"/>
      <c r="AJ19" s="963"/>
      <c r="AK19" s="963"/>
      <c r="AL19" s="963"/>
      <c r="AM19" s="963"/>
      <c r="AN19" s="963"/>
      <c r="AO19" s="963"/>
      <c r="AP19" s="963"/>
      <c r="AQ19" s="963"/>
      <c r="AR19" s="963"/>
      <c r="AS19" s="963"/>
      <c r="AT19" s="963"/>
      <c r="AU19" s="963"/>
      <c r="AV19" s="963"/>
      <c r="AW19" s="963"/>
      <c r="AX19" s="963"/>
      <c r="AY19" s="963"/>
      <c r="AZ19" s="963"/>
      <c r="BA19" s="963"/>
      <c r="BB19" s="963"/>
      <c r="BC19" s="963"/>
      <c r="BD19" s="963"/>
      <c r="BE19" s="963"/>
      <c r="BF19" s="963"/>
      <c r="BG19" s="963"/>
      <c r="BH19" s="963"/>
      <c r="BI19" s="963"/>
      <c r="BJ19" s="963"/>
      <c r="BK19" s="963"/>
      <c r="BL19" s="963"/>
      <c r="BM19" s="963"/>
      <c r="BN19" s="963"/>
      <c r="BO19" s="963"/>
      <c r="BP19" s="963"/>
      <c r="BQ19" s="963"/>
      <c r="BR19" s="963"/>
      <c r="BS19" s="963"/>
      <c r="BT19" s="963"/>
      <c r="BU19" s="963"/>
      <c r="BV19" s="963"/>
      <c r="BW19" s="963"/>
      <c r="BX19" s="963"/>
      <c r="BY19" s="963"/>
      <c r="BZ19" s="963"/>
      <c r="CA19" s="963"/>
      <c r="CB19" s="963"/>
      <c r="CC19" s="963"/>
      <c r="CD19" s="963"/>
      <c r="CE19" s="963"/>
      <c r="CF19" s="963"/>
      <c r="CG19" s="963"/>
      <c r="CH19" s="963"/>
      <c r="CI19" s="963"/>
      <c r="CJ19" s="963"/>
      <c r="CK19" s="963"/>
      <c r="CL19" s="963"/>
      <c r="CM19" s="963"/>
      <c r="CN19" s="963"/>
      <c r="CO19" s="963"/>
      <c r="CP19" s="963"/>
      <c r="CQ19" s="963"/>
      <c r="CR19" s="963"/>
      <c r="CS19" s="963"/>
      <c r="CT19" s="963"/>
      <c r="CU19" s="963"/>
      <c r="CV19" s="963"/>
      <c r="CW19" s="963"/>
      <c r="CX19" s="963"/>
      <c r="CY19" s="963"/>
      <c r="CZ19" s="963"/>
      <c r="DA19" s="963"/>
      <c r="DB19" s="963"/>
      <c r="DC19" s="963"/>
      <c r="DD19" s="963"/>
      <c r="DE19" s="963"/>
      <c r="DF19" s="963"/>
      <c r="DG19" s="963"/>
      <c r="DH19" s="963"/>
      <c r="DI19" s="963"/>
      <c r="DJ19" s="963"/>
      <c r="DK19" s="963"/>
      <c r="DL19" s="963"/>
      <c r="DM19" s="963"/>
      <c r="DN19" s="963"/>
      <c r="DO19" s="963"/>
      <c r="DP19" s="963"/>
      <c r="DQ19" s="963"/>
      <c r="DR19" s="963"/>
      <c r="DS19" s="963"/>
      <c r="DT19" s="963"/>
      <c r="DU19" s="963"/>
      <c r="DV19" s="963"/>
      <c r="DW19" s="963"/>
      <c r="DX19" s="963"/>
      <c r="DY19" s="963"/>
      <c r="DZ19" s="963"/>
      <c r="EA19" s="963"/>
      <c r="EB19" s="963"/>
      <c r="EC19" s="963"/>
      <c r="ED19" s="963"/>
      <c r="EE19" s="963"/>
      <c r="EF19" s="963"/>
      <c r="EG19" s="963"/>
      <c r="EH19" s="963"/>
      <c r="EI19" s="963"/>
      <c r="EJ19" s="963"/>
      <c r="EK19" s="963"/>
      <c r="EL19" s="963"/>
      <c r="EM19" s="963"/>
      <c r="EN19" s="963"/>
      <c r="EO19" s="963"/>
      <c r="EP19" s="963"/>
      <c r="EQ19" s="963"/>
      <c r="ER19" s="963"/>
      <c r="ES19" s="963"/>
      <c r="ET19" s="963"/>
      <c r="EU19" s="963"/>
      <c r="EV19" s="963"/>
      <c r="EW19" s="963"/>
      <c r="EX19" s="963"/>
      <c r="EY19" s="963"/>
      <c r="EZ19" s="963"/>
      <c r="FA19" s="963"/>
      <c r="FB19" s="963"/>
      <c r="FC19" s="963"/>
      <c r="FD19" s="963"/>
      <c r="FE19" s="963"/>
      <c r="FF19" s="963"/>
      <c r="FG19" s="963"/>
      <c r="FH19" s="963"/>
      <c r="FI19" s="963"/>
      <c r="FJ19" s="963"/>
      <c r="FK19" s="963"/>
      <c r="FL19" s="963"/>
      <c r="FM19" s="963"/>
      <c r="FN19" s="963"/>
      <c r="FO19" s="963"/>
      <c r="FP19" s="963"/>
      <c r="FQ19" s="963"/>
      <c r="FR19" s="963"/>
      <c r="FS19" s="963"/>
      <c r="FT19" s="963"/>
      <c r="FU19" s="963"/>
      <c r="FV19" s="963"/>
      <c r="FW19" s="963"/>
      <c r="FX19" s="963"/>
      <c r="FY19" s="963"/>
      <c r="FZ19" s="963"/>
      <c r="GA19" s="963"/>
      <c r="GB19" s="963"/>
      <c r="GC19" s="963"/>
      <c r="GD19" s="963"/>
      <c r="GE19" s="963"/>
      <c r="GF19" s="963"/>
      <c r="GG19" s="963"/>
      <c r="GH19" s="963"/>
      <c r="GI19" s="963"/>
      <c r="GJ19" s="963"/>
      <c r="GK19" s="963"/>
      <c r="GL19" s="963"/>
      <c r="GM19" s="963"/>
      <c r="GN19" s="963"/>
      <c r="GO19" s="963"/>
      <c r="GP19" s="963"/>
      <c r="GQ19" s="963"/>
      <c r="GR19" s="963"/>
      <c r="GS19" s="963"/>
      <c r="GT19" s="963"/>
      <c r="GU19" s="963"/>
      <c r="GV19" s="963"/>
      <c r="GW19" s="963"/>
      <c r="GX19" s="963"/>
      <c r="GY19" s="963"/>
      <c r="GZ19" s="963"/>
      <c r="HA19" s="963"/>
      <c r="HB19" s="963"/>
      <c r="HC19" s="963"/>
      <c r="HD19" s="963"/>
      <c r="HE19" s="963"/>
      <c r="HF19" s="963"/>
      <c r="HG19" s="963"/>
      <c r="HH19" s="963"/>
      <c r="HI19" s="963"/>
      <c r="HJ19" s="963"/>
      <c r="HK19" s="963"/>
      <c r="HL19" s="963"/>
      <c r="HM19" s="963"/>
      <c r="HN19" s="963"/>
      <c r="HO19" s="963"/>
      <c r="HP19" s="963"/>
      <c r="HQ19" s="963"/>
      <c r="HR19" s="963"/>
      <c r="HS19" s="963"/>
      <c r="HT19" s="963"/>
      <c r="HU19" s="963"/>
      <c r="HV19" s="963"/>
      <c r="HW19" s="963"/>
      <c r="HX19" s="963"/>
      <c r="HY19" s="963"/>
      <c r="HZ19" s="963"/>
      <c r="IA19" s="963"/>
      <c r="IB19" s="963"/>
      <c r="IC19" s="963"/>
      <c r="ID19" s="963"/>
      <c r="IE19" s="963"/>
      <c r="IF19" s="963"/>
      <c r="IG19" s="963"/>
      <c r="IH19" s="963"/>
      <c r="II19" s="963"/>
      <c r="IJ19" s="963"/>
      <c r="IK19" s="963"/>
      <c r="IL19" s="963"/>
      <c r="IM19" s="963"/>
      <c r="IN19" s="963"/>
      <c r="IO19" s="963"/>
      <c r="IP19" s="963"/>
    </row>
    <row r="20" spans="1:250" s="943" customFormat="1" ht="12" customHeight="1">
      <c r="A20" s="951" t="s">
        <v>38</v>
      </c>
      <c r="B20" s="962"/>
      <c r="C20" s="962"/>
      <c r="D20" s="953"/>
      <c r="E20" s="954"/>
      <c r="F20" s="954"/>
      <c r="G20" s="954"/>
      <c r="H20" s="955"/>
      <c r="I20" s="955"/>
      <c r="J20" s="955">
        <v>97</v>
      </c>
      <c r="K20" s="955">
        <v>132</v>
      </c>
      <c r="L20" s="956">
        <f t="shared" si="0"/>
        <v>0.3608247422680413</v>
      </c>
      <c r="M20" s="950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963"/>
      <c r="Y20" s="963"/>
      <c r="Z20" s="963"/>
      <c r="AA20" s="963"/>
      <c r="AB20" s="963"/>
      <c r="AC20" s="963"/>
      <c r="AD20" s="963"/>
      <c r="AE20" s="963"/>
      <c r="AF20" s="963"/>
      <c r="AG20" s="963"/>
      <c r="AH20" s="963"/>
      <c r="AI20" s="963"/>
      <c r="AJ20" s="963"/>
      <c r="AK20" s="963"/>
      <c r="AL20" s="963"/>
      <c r="AM20" s="963"/>
      <c r="AN20" s="963"/>
      <c r="AO20" s="963"/>
      <c r="AP20" s="963"/>
      <c r="AQ20" s="963"/>
      <c r="AR20" s="963"/>
      <c r="AS20" s="963"/>
      <c r="AT20" s="963"/>
      <c r="AU20" s="963"/>
      <c r="AV20" s="963"/>
      <c r="AW20" s="963"/>
      <c r="AX20" s="963"/>
      <c r="AY20" s="963"/>
      <c r="AZ20" s="963"/>
      <c r="BA20" s="963"/>
      <c r="BB20" s="963"/>
      <c r="BC20" s="963"/>
      <c r="BD20" s="963"/>
      <c r="BE20" s="963"/>
      <c r="BF20" s="963"/>
      <c r="BG20" s="963"/>
      <c r="BH20" s="963"/>
      <c r="BI20" s="963"/>
      <c r="BJ20" s="963"/>
      <c r="BK20" s="963"/>
      <c r="BL20" s="963"/>
      <c r="BM20" s="963"/>
      <c r="BN20" s="963"/>
      <c r="BO20" s="963"/>
      <c r="BP20" s="963"/>
      <c r="BQ20" s="963"/>
      <c r="BR20" s="963"/>
      <c r="BS20" s="963"/>
      <c r="BT20" s="963"/>
      <c r="BU20" s="963"/>
      <c r="BV20" s="963"/>
      <c r="BW20" s="963"/>
      <c r="BX20" s="963"/>
      <c r="BY20" s="963"/>
      <c r="BZ20" s="963"/>
      <c r="CA20" s="963"/>
      <c r="CB20" s="963"/>
      <c r="CC20" s="963"/>
      <c r="CD20" s="963"/>
      <c r="CE20" s="963"/>
      <c r="CF20" s="963"/>
      <c r="CG20" s="963"/>
      <c r="CH20" s="963"/>
      <c r="CI20" s="963"/>
      <c r="CJ20" s="963"/>
      <c r="CK20" s="963"/>
      <c r="CL20" s="963"/>
      <c r="CM20" s="963"/>
      <c r="CN20" s="963"/>
      <c r="CO20" s="963"/>
      <c r="CP20" s="963"/>
      <c r="CQ20" s="963"/>
      <c r="CR20" s="963"/>
      <c r="CS20" s="963"/>
      <c r="CT20" s="963"/>
      <c r="CU20" s="963"/>
      <c r="CV20" s="963"/>
      <c r="CW20" s="963"/>
      <c r="CX20" s="963"/>
      <c r="CY20" s="963"/>
      <c r="CZ20" s="963"/>
      <c r="DA20" s="963"/>
      <c r="DB20" s="963"/>
      <c r="DC20" s="963"/>
      <c r="DD20" s="963"/>
      <c r="DE20" s="963"/>
      <c r="DF20" s="963"/>
      <c r="DG20" s="963"/>
      <c r="DH20" s="963"/>
      <c r="DI20" s="963"/>
      <c r="DJ20" s="963"/>
      <c r="DK20" s="963"/>
      <c r="DL20" s="963"/>
      <c r="DM20" s="963"/>
      <c r="DN20" s="963"/>
      <c r="DO20" s="963"/>
      <c r="DP20" s="963"/>
      <c r="DQ20" s="963"/>
      <c r="DR20" s="963"/>
      <c r="DS20" s="963"/>
      <c r="DT20" s="963"/>
      <c r="DU20" s="963"/>
      <c r="DV20" s="963"/>
      <c r="DW20" s="963"/>
      <c r="DX20" s="963"/>
      <c r="DY20" s="963"/>
      <c r="DZ20" s="963"/>
      <c r="EA20" s="963"/>
      <c r="EB20" s="963"/>
      <c r="EC20" s="963"/>
      <c r="ED20" s="963"/>
      <c r="EE20" s="963"/>
      <c r="EF20" s="963"/>
      <c r="EG20" s="963"/>
      <c r="EH20" s="963"/>
      <c r="EI20" s="963"/>
      <c r="EJ20" s="963"/>
      <c r="EK20" s="963"/>
      <c r="EL20" s="963"/>
      <c r="EM20" s="963"/>
      <c r="EN20" s="963"/>
      <c r="EO20" s="963"/>
      <c r="EP20" s="963"/>
      <c r="EQ20" s="963"/>
      <c r="ER20" s="963"/>
      <c r="ES20" s="963"/>
      <c r="ET20" s="963"/>
      <c r="EU20" s="963"/>
      <c r="EV20" s="963"/>
      <c r="EW20" s="963"/>
      <c r="EX20" s="963"/>
      <c r="EY20" s="963"/>
      <c r="EZ20" s="963"/>
      <c r="FA20" s="963"/>
      <c r="FB20" s="963"/>
      <c r="FC20" s="963"/>
      <c r="FD20" s="963"/>
      <c r="FE20" s="963"/>
      <c r="FF20" s="963"/>
      <c r="FG20" s="963"/>
      <c r="FH20" s="963"/>
      <c r="FI20" s="963"/>
      <c r="FJ20" s="963"/>
      <c r="FK20" s="963"/>
      <c r="FL20" s="963"/>
      <c r="FM20" s="963"/>
      <c r="FN20" s="963"/>
      <c r="FO20" s="963"/>
      <c r="FP20" s="963"/>
      <c r="FQ20" s="963"/>
      <c r="FR20" s="963"/>
      <c r="FS20" s="963"/>
      <c r="FT20" s="963"/>
      <c r="FU20" s="963"/>
      <c r="FV20" s="963"/>
      <c r="FW20" s="963"/>
      <c r="FX20" s="963"/>
      <c r="FY20" s="963"/>
      <c r="FZ20" s="963"/>
      <c r="GA20" s="963"/>
      <c r="GB20" s="963"/>
      <c r="GC20" s="963"/>
      <c r="GD20" s="963"/>
      <c r="GE20" s="963"/>
      <c r="GF20" s="963"/>
      <c r="GG20" s="963"/>
      <c r="GH20" s="963"/>
      <c r="GI20" s="963"/>
      <c r="GJ20" s="963"/>
      <c r="GK20" s="963"/>
      <c r="GL20" s="963"/>
      <c r="GM20" s="963"/>
      <c r="GN20" s="963"/>
      <c r="GO20" s="963"/>
      <c r="GP20" s="963"/>
      <c r="GQ20" s="963"/>
      <c r="GR20" s="963"/>
      <c r="GS20" s="963"/>
      <c r="GT20" s="963"/>
      <c r="GU20" s="963"/>
      <c r="GV20" s="963"/>
      <c r="GW20" s="963"/>
      <c r="GX20" s="963"/>
      <c r="GY20" s="963"/>
      <c r="GZ20" s="963"/>
      <c r="HA20" s="963"/>
      <c r="HB20" s="963"/>
      <c r="HC20" s="963"/>
      <c r="HD20" s="963"/>
      <c r="HE20" s="963"/>
      <c r="HF20" s="963"/>
      <c r="HG20" s="963"/>
      <c r="HH20" s="963"/>
      <c r="HI20" s="963"/>
      <c r="HJ20" s="963"/>
      <c r="HK20" s="963"/>
      <c r="HL20" s="963"/>
      <c r="HM20" s="963"/>
      <c r="HN20" s="963"/>
      <c r="HO20" s="963"/>
      <c r="HP20" s="963"/>
      <c r="HQ20" s="963"/>
      <c r="HR20" s="963"/>
      <c r="HS20" s="963"/>
      <c r="HT20" s="963"/>
      <c r="HU20" s="963"/>
      <c r="HV20" s="963"/>
      <c r="HW20" s="963"/>
      <c r="HX20" s="963"/>
      <c r="HY20" s="963"/>
      <c r="HZ20" s="963"/>
      <c r="IA20" s="963"/>
      <c r="IB20" s="963"/>
      <c r="IC20" s="963"/>
      <c r="ID20" s="963"/>
      <c r="IE20" s="963"/>
      <c r="IF20" s="963"/>
      <c r="IG20" s="963"/>
      <c r="IH20" s="963"/>
      <c r="II20" s="963"/>
      <c r="IJ20" s="963"/>
      <c r="IK20" s="963"/>
      <c r="IL20" s="963"/>
      <c r="IM20" s="963"/>
      <c r="IN20" s="963"/>
      <c r="IO20" s="963"/>
      <c r="IP20" s="963"/>
    </row>
    <row r="21" spans="1:250" s="943" customFormat="1" ht="12" customHeight="1">
      <c r="A21" s="951" t="s">
        <v>61</v>
      </c>
      <c r="B21" s="962"/>
      <c r="C21" s="962"/>
      <c r="D21" s="953"/>
      <c r="E21" s="954"/>
      <c r="F21" s="954"/>
      <c r="G21" s="954"/>
      <c r="H21" s="955"/>
      <c r="I21" s="955"/>
      <c r="J21" s="955">
        <v>4</v>
      </c>
      <c r="K21" s="955"/>
      <c r="L21" s="956"/>
      <c r="M21" s="950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3"/>
      <c r="AD21" s="963"/>
      <c r="AE21" s="963"/>
      <c r="AF21" s="963"/>
      <c r="AG21" s="963"/>
      <c r="AH21" s="963"/>
      <c r="AI21" s="963"/>
      <c r="AJ21" s="963"/>
      <c r="AK21" s="963"/>
      <c r="AL21" s="963"/>
      <c r="AM21" s="963"/>
      <c r="AN21" s="963"/>
      <c r="AO21" s="963"/>
      <c r="AP21" s="963"/>
      <c r="AQ21" s="963"/>
      <c r="AR21" s="963"/>
      <c r="AS21" s="963"/>
      <c r="AT21" s="963"/>
      <c r="AU21" s="963"/>
      <c r="AV21" s="963"/>
      <c r="AW21" s="963"/>
      <c r="AX21" s="963"/>
      <c r="AY21" s="963"/>
      <c r="AZ21" s="963"/>
      <c r="BA21" s="963"/>
      <c r="BB21" s="963"/>
      <c r="BC21" s="963"/>
      <c r="BD21" s="963"/>
      <c r="BE21" s="963"/>
      <c r="BF21" s="963"/>
      <c r="BG21" s="963"/>
      <c r="BH21" s="963"/>
      <c r="BI21" s="963"/>
      <c r="BJ21" s="963"/>
      <c r="BK21" s="963"/>
      <c r="BL21" s="963"/>
      <c r="BM21" s="963"/>
      <c r="BN21" s="963"/>
      <c r="BO21" s="963"/>
      <c r="BP21" s="963"/>
      <c r="BQ21" s="963"/>
      <c r="BR21" s="963"/>
      <c r="BS21" s="963"/>
      <c r="BT21" s="963"/>
      <c r="BU21" s="963"/>
      <c r="BV21" s="963"/>
      <c r="BW21" s="963"/>
      <c r="BX21" s="963"/>
      <c r="BY21" s="963"/>
      <c r="BZ21" s="963"/>
      <c r="CA21" s="963"/>
      <c r="CB21" s="963"/>
      <c r="CC21" s="963"/>
      <c r="CD21" s="963"/>
      <c r="CE21" s="963"/>
      <c r="CF21" s="963"/>
      <c r="CG21" s="963"/>
      <c r="CH21" s="963"/>
      <c r="CI21" s="963"/>
      <c r="CJ21" s="963"/>
      <c r="CK21" s="963"/>
      <c r="CL21" s="963"/>
      <c r="CM21" s="963"/>
      <c r="CN21" s="963"/>
      <c r="CO21" s="963"/>
      <c r="CP21" s="963"/>
      <c r="CQ21" s="963"/>
      <c r="CR21" s="963"/>
      <c r="CS21" s="963"/>
      <c r="CT21" s="963"/>
      <c r="CU21" s="963"/>
      <c r="CV21" s="963"/>
      <c r="CW21" s="963"/>
      <c r="CX21" s="963"/>
      <c r="CY21" s="963"/>
      <c r="CZ21" s="963"/>
      <c r="DA21" s="963"/>
      <c r="DB21" s="963"/>
      <c r="DC21" s="963"/>
      <c r="DD21" s="963"/>
      <c r="DE21" s="963"/>
      <c r="DF21" s="963"/>
      <c r="DG21" s="963"/>
      <c r="DH21" s="963"/>
      <c r="DI21" s="963"/>
      <c r="DJ21" s="963"/>
      <c r="DK21" s="963"/>
      <c r="DL21" s="963"/>
      <c r="DM21" s="963"/>
      <c r="DN21" s="963"/>
      <c r="DO21" s="963"/>
      <c r="DP21" s="963"/>
      <c r="DQ21" s="963"/>
      <c r="DR21" s="963"/>
      <c r="DS21" s="963"/>
      <c r="DT21" s="963"/>
      <c r="DU21" s="963"/>
      <c r="DV21" s="963"/>
      <c r="DW21" s="963"/>
      <c r="DX21" s="963"/>
      <c r="DY21" s="963"/>
      <c r="DZ21" s="963"/>
      <c r="EA21" s="963"/>
      <c r="EB21" s="963"/>
      <c r="EC21" s="963"/>
      <c r="ED21" s="963"/>
      <c r="EE21" s="963"/>
      <c r="EF21" s="963"/>
      <c r="EG21" s="963"/>
      <c r="EH21" s="963"/>
      <c r="EI21" s="963"/>
      <c r="EJ21" s="963"/>
      <c r="EK21" s="963"/>
      <c r="EL21" s="963"/>
      <c r="EM21" s="963"/>
      <c r="EN21" s="963"/>
      <c r="EO21" s="963"/>
      <c r="EP21" s="963"/>
      <c r="EQ21" s="963"/>
      <c r="ER21" s="963"/>
      <c r="ES21" s="963"/>
      <c r="ET21" s="963"/>
      <c r="EU21" s="963"/>
      <c r="EV21" s="963"/>
      <c r="EW21" s="963"/>
      <c r="EX21" s="963"/>
      <c r="EY21" s="963"/>
      <c r="EZ21" s="963"/>
      <c r="FA21" s="963"/>
      <c r="FB21" s="963"/>
      <c r="FC21" s="963"/>
      <c r="FD21" s="963"/>
      <c r="FE21" s="963"/>
      <c r="FF21" s="963"/>
      <c r="FG21" s="963"/>
      <c r="FH21" s="963"/>
      <c r="FI21" s="963"/>
      <c r="FJ21" s="963"/>
      <c r="FK21" s="963"/>
      <c r="FL21" s="963"/>
      <c r="FM21" s="963"/>
      <c r="FN21" s="963"/>
      <c r="FO21" s="963"/>
      <c r="FP21" s="963"/>
      <c r="FQ21" s="963"/>
      <c r="FR21" s="963"/>
      <c r="FS21" s="963"/>
      <c r="FT21" s="963"/>
      <c r="FU21" s="963"/>
      <c r="FV21" s="963"/>
      <c r="FW21" s="963"/>
      <c r="FX21" s="963"/>
      <c r="FY21" s="963"/>
      <c r="FZ21" s="963"/>
      <c r="GA21" s="963"/>
      <c r="GB21" s="963"/>
      <c r="GC21" s="963"/>
      <c r="GD21" s="963"/>
      <c r="GE21" s="963"/>
      <c r="GF21" s="963"/>
      <c r="GG21" s="963"/>
      <c r="GH21" s="963"/>
      <c r="GI21" s="963"/>
      <c r="GJ21" s="963"/>
      <c r="GK21" s="963"/>
      <c r="GL21" s="963"/>
      <c r="GM21" s="963"/>
      <c r="GN21" s="963"/>
      <c r="GO21" s="963"/>
      <c r="GP21" s="963"/>
      <c r="GQ21" s="963"/>
      <c r="GR21" s="963"/>
      <c r="GS21" s="963"/>
      <c r="GT21" s="963"/>
      <c r="GU21" s="963"/>
      <c r="GV21" s="963"/>
      <c r="GW21" s="963"/>
      <c r="GX21" s="963"/>
      <c r="GY21" s="963"/>
      <c r="GZ21" s="963"/>
      <c r="HA21" s="963"/>
      <c r="HB21" s="963"/>
      <c r="HC21" s="963"/>
      <c r="HD21" s="963"/>
      <c r="HE21" s="963"/>
      <c r="HF21" s="963"/>
      <c r="HG21" s="963"/>
      <c r="HH21" s="963"/>
      <c r="HI21" s="963"/>
      <c r="HJ21" s="963"/>
      <c r="HK21" s="963"/>
      <c r="HL21" s="963"/>
      <c r="HM21" s="963"/>
      <c r="HN21" s="963"/>
      <c r="HO21" s="963"/>
      <c r="HP21" s="963"/>
      <c r="HQ21" s="963"/>
      <c r="HR21" s="963"/>
      <c r="HS21" s="963"/>
      <c r="HT21" s="963"/>
      <c r="HU21" s="963"/>
      <c r="HV21" s="963"/>
      <c r="HW21" s="963"/>
      <c r="HX21" s="963"/>
      <c r="HY21" s="963"/>
      <c r="HZ21" s="963"/>
      <c r="IA21" s="963"/>
      <c r="IB21" s="963"/>
      <c r="IC21" s="963"/>
      <c r="ID21" s="963"/>
      <c r="IE21" s="963"/>
      <c r="IF21" s="963"/>
      <c r="IG21" s="963"/>
      <c r="IH21" s="963"/>
      <c r="II21" s="963"/>
      <c r="IJ21" s="963"/>
      <c r="IK21" s="963"/>
      <c r="IL21" s="963"/>
      <c r="IM21" s="963"/>
      <c r="IN21" s="963"/>
      <c r="IO21" s="963"/>
      <c r="IP21" s="963"/>
    </row>
    <row r="22" spans="1:250" s="943" customFormat="1" ht="12" customHeight="1">
      <c r="A22" s="951" t="s">
        <v>39</v>
      </c>
      <c r="B22" s="962"/>
      <c r="C22" s="962"/>
      <c r="D22" s="953"/>
      <c r="E22" s="954"/>
      <c r="F22" s="954"/>
      <c r="G22" s="954"/>
      <c r="H22" s="955"/>
      <c r="I22" s="955">
        <v>39</v>
      </c>
      <c r="J22" s="955">
        <v>16</v>
      </c>
      <c r="K22" s="955">
        <v>20</v>
      </c>
      <c r="L22" s="956">
        <f>K22/J22-1</f>
        <v>0.25</v>
      </c>
      <c r="M22" s="950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3"/>
      <c r="AH22" s="963"/>
      <c r="AI22" s="963"/>
      <c r="AJ22" s="963"/>
      <c r="AK22" s="963"/>
      <c r="AL22" s="963"/>
      <c r="AM22" s="963"/>
      <c r="AN22" s="963"/>
      <c r="AO22" s="963"/>
      <c r="AP22" s="963"/>
      <c r="AQ22" s="963"/>
      <c r="AR22" s="963"/>
      <c r="AS22" s="963"/>
      <c r="AT22" s="963"/>
      <c r="AU22" s="963"/>
      <c r="AV22" s="963"/>
      <c r="AW22" s="963"/>
      <c r="AX22" s="963"/>
      <c r="AY22" s="963"/>
      <c r="AZ22" s="963"/>
      <c r="BA22" s="963"/>
      <c r="BB22" s="963"/>
      <c r="BC22" s="963"/>
      <c r="BD22" s="963"/>
      <c r="BE22" s="963"/>
      <c r="BF22" s="963"/>
      <c r="BG22" s="963"/>
      <c r="BH22" s="963"/>
      <c r="BI22" s="963"/>
      <c r="BJ22" s="963"/>
      <c r="BK22" s="963"/>
      <c r="BL22" s="963"/>
      <c r="BM22" s="963"/>
      <c r="BN22" s="963"/>
      <c r="BO22" s="963"/>
      <c r="BP22" s="963"/>
      <c r="BQ22" s="963"/>
      <c r="BR22" s="963"/>
      <c r="BS22" s="963"/>
      <c r="BT22" s="963"/>
      <c r="BU22" s="963"/>
      <c r="BV22" s="963"/>
      <c r="BW22" s="963"/>
      <c r="BX22" s="963"/>
      <c r="BY22" s="963"/>
      <c r="BZ22" s="963"/>
      <c r="CA22" s="963"/>
      <c r="CB22" s="963"/>
      <c r="CC22" s="963"/>
      <c r="CD22" s="963"/>
      <c r="CE22" s="963"/>
      <c r="CF22" s="963"/>
      <c r="CG22" s="963"/>
      <c r="CH22" s="963"/>
      <c r="CI22" s="963"/>
      <c r="CJ22" s="963"/>
      <c r="CK22" s="963"/>
      <c r="CL22" s="963"/>
      <c r="CM22" s="963"/>
      <c r="CN22" s="963"/>
      <c r="CO22" s="963"/>
      <c r="CP22" s="963"/>
      <c r="CQ22" s="963"/>
      <c r="CR22" s="963"/>
      <c r="CS22" s="963"/>
      <c r="CT22" s="963"/>
      <c r="CU22" s="963"/>
      <c r="CV22" s="963"/>
      <c r="CW22" s="963"/>
      <c r="CX22" s="963"/>
      <c r="CY22" s="963"/>
      <c r="CZ22" s="963"/>
      <c r="DA22" s="963"/>
      <c r="DB22" s="963"/>
      <c r="DC22" s="963"/>
      <c r="DD22" s="963"/>
      <c r="DE22" s="963"/>
      <c r="DF22" s="963"/>
      <c r="DG22" s="963"/>
      <c r="DH22" s="963"/>
      <c r="DI22" s="963"/>
      <c r="DJ22" s="963"/>
      <c r="DK22" s="963"/>
      <c r="DL22" s="963"/>
      <c r="DM22" s="963"/>
      <c r="DN22" s="963"/>
      <c r="DO22" s="963"/>
      <c r="DP22" s="963"/>
      <c r="DQ22" s="963"/>
      <c r="DR22" s="963"/>
      <c r="DS22" s="963"/>
      <c r="DT22" s="963"/>
      <c r="DU22" s="963"/>
      <c r="DV22" s="963"/>
      <c r="DW22" s="963"/>
      <c r="DX22" s="963"/>
      <c r="DY22" s="963"/>
      <c r="DZ22" s="963"/>
      <c r="EA22" s="963"/>
      <c r="EB22" s="963"/>
      <c r="EC22" s="963"/>
      <c r="ED22" s="963"/>
      <c r="EE22" s="963"/>
      <c r="EF22" s="963"/>
      <c r="EG22" s="963"/>
      <c r="EH22" s="963"/>
      <c r="EI22" s="963"/>
      <c r="EJ22" s="963"/>
      <c r="EK22" s="963"/>
      <c r="EL22" s="963"/>
      <c r="EM22" s="963"/>
      <c r="EN22" s="963"/>
      <c r="EO22" s="963"/>
      <c r="EP22" s="963"/>
      <c r="EQ22" s="963"/>
      <c r="ER22" s="963"/>
      <c r="ES22" s="963"/>
      <c r="ET22" s="963"/>
      <c r="EU22" s="963"/>
      <c r="EV22" s="963"/>
      <c r="EW22" s="963"/>
      <c r="EX22" s="963"/>
      <c r="EY22" s="963"/>
      <c r="EZ22" s="963"/>
      <c r="FA22" s="963"/>
      <c r="FB22" s="963"/>
      <c r="FC22" s="963"/>
      <c r="FD22" s="963"/>
      <c r="FE22" s="963"/>
      <c r="FF22" s="963"/>
      <c r="FG22" s="963"/>
      <c r="FH22" s="963"/>
      <c r="FI22" s="963"/>
      <c r="FJ22" s="963"/>
      <c r="FK22" s="963"/>
      <c r="FL22" s="963"/>
      <c r="FM22" s="963"/>
      <c r="FN22" s="963"/>
      <c r="FO22" s="963"/>
      <c r="FP22" s="963"/>
      <c r="FQ22" s="963"/>
      <c r="FR22" s="963"/>
      <c r="FS22" s="963"/>
      <c r="FT22" s="963"/>
      <c r="FU22" s="963"/>
      <c r="FV22" s="963"/>
      <c r="FW22" s="963"/>
      <c r="FX22" s="963"/>
      <c r="FY22" s="963"/>
      <c r="FZ22" s="963"/>
      <c r="GA22" s="963"/>
      <c r="GB22" s="963"/>
      <c r="GC22" s="963"/>
      <c r="GD22" s="963"/>
      <c r="GE22" s="963"/>
      <c r="GF22" s="963"/>
      <c r="GG22" s="963"/>
      <c r="GH22" s="963"/>
      <c r="GI22" s="963"/>
      <c r="GJ22" s="963"/>
      <c r="GK22" s="963"/>
      <c r="GL22" s="963"/>
      <c r="GM22" s="963"/>
      <c r="GN22" s="963"/>
      <c r="GO22" s="963"/>
      <c r="GP22" s="963"/>
      <c r="GQ22" s="963"/>
      <c r="GR22" s="963"/>
      <c r="GS22" s="963"/>
      <c r="GT22" s="963"/>
      <c r="GU22" s="963"/>
      <c r="GV22" s="963"/>
      <c r="GW22" s="963"/>
      <c r="GX22" s="963"/>
      <c r="GY22" s="963"/>
      <c r="GZ22" s="963"/>
      <c r="HA22" s="963"/>
      <c r="HB22" s="963"/>
      <c r="HC22" s="963"/>
      <c r="HD22" s="963"/>
      <c r="HE22" s="963"/>
      <c r="HF22" s="963"/>
      <c r="HG22" s="963"/>
      <c r="HH22" s="963"/>
      <c r="HI22" s="963"/>
      <c r="HJ22" s="963"/>
      <c r="HK22" s="963"/>
      <c r="HL22" s="963"/>
      <c r="HM22" s="963"/>
      <c r="HN22" s="963"/>
      <c r="HO22" s="963"/>
      <c r="HP22" s="963"/>
      <c r="HQ22" s="963"/>
      <c r="HR22" s="963"/>
      <c r="HS22" s="963"/>
      <c r="HT22" s="963"/>
      <c r="HU22" s="963"/>
      <c r="HV22" s="963"/>
      <c r="HW22" s="963"/>
      <c r="HX22" s="963"/>
      <c r="HY22" s="963"/>
      <c r="HZ22" s="963"/>
      <c r="IA22" s="963"/>
      <c r="IB22" s="963"/>
      <c r="IC22" s="963"/>
      <c r="ID22" s="963"/>
      <c r="IE22" s="963"/>
      <c r="IF22" s="963"/>
      <c r="IG22" s="963"/>
      <c r="IH22" s="963"/>
      <c r="II22" s="963"/>
      <c r="IJ22" s="963"/>
      <c r="IK22" s="963"/>
      <c r="IL22" s="963"/>
      <c r="IM22" s="963"/>
      <c r="IN22" s="963"/>
      <c r="IO22" s="963"/>
      <c r="IP22" s="963"/>
    </row>
    <row r="23" spans="1:250" s="943" customFormat="1" ht="12" customHeight="1">
      <c r="A23" s="951" t="s">
        <v>40</v>
      </c>
      <c r="B23" s="962"/>
      <c r="C23" s="962"/>
      <c r="D23" s="953"/>
      <c r="E23" s="954"/>
      <c r="F23" s="954"/>
      <c r="G23" s="954"/>
      <c r="H23" s="955"/>
      <c r="I23" s="955">
        <v>299</v>
      </c>
      <c r="J23" s="955">
        <v>339</v>
      </c>
      <c r="K23" s="955">
        <v>264</v>
      </c>
      <c r="L23" s="956">
        <f>K23/J23-1</f>
        <v>-0.22123893805309736</v>
      </c>
      <c r="M23" s="950"/>
      <c r="N23" s="963"/>
      <c r="O23" s="963"/>
      <c r="P23" s="963"/>
      <c r="Q23" s="963"/>
      <c r="R23" s="963"/>
      <c r="S23" s="963"/>
      <c r="T23" s="963"/>
      <c r="U23" s="963"/>
      <c r="V23" s="963"/>
      <c r="W23" s="963"/>
      <c r="X23" s="963"/>
      <c r="Y23" s="963"/>
      <c r="Z23" s="963"/>
      <c r="AA23" s="963"/>
      <c r="AB23" s="963"/>
      <c r="AC23" s="963"/>
      <c r="AD23" s="963"/>
      <c r="AE23" s="963"/>
      <c r="AF23" s="963"/>
      <c r="AG23" s="963"/>
      <c r="AH23" s="963"/>
      <c r="AI23" s="963"/>
      <c r="AJ23" s="963"/>
      <c r="AK23" s="963"/>
      <c r="AL23" s="963"/>
      <c r="AM23" s="963"/>
      <c r="AN23" s="963"/>
      <c r="AO23" s="963"/>
      <c r="AP23" s="963"/>
      <c r="AQ23" s="963"/>
      <c r="AR23" s="963"/>
      <c r="AS23" s="963"/>
      <c r="AT23" s="963"/>
      <c r="AU23" s="963"/>
      <c r="AV23" s="963"/>
      <c r="AW23" s="963"/>
      <c r="AX23" s="963"/>
      <c r="AY23" s="963"/>
      <c r="AZ23" s="963"/>
      <c r="BA23" s="963"/>
      <c r="BB23" s="963"/>
      <c r="BC23" s="963"/>
      <c r="BD23" s="963"/>
      <c r="BE23" s="963"/>
      <c r="BF23" s="963"/>
      <c r="BG23" s="963"/>
      <c r="BH23" s="963"/>
      <c r="BI23" s="963"/>
      <c r="BJ23" s="963"/>
      <c r="BK23" s="963"/>
      <c r="BL23" s="963"/>
      <c r="BM23" s="963"/>
      <c r="BN23" s="963"/>
      <c r="BO23" s="963"/>
      <c r="BP23" s="963"/>
      <c r="BQ23" s="963"/>
      <c r="BR23" s="963"/>
      <c r="BS23" s="963"/>
      <c r="BT23" s="963"/>
      <c r="BU23" s="963"/>
      <c r="BV23" s="963"/>
      <c r="BW23" s="963"/>
      <c r="BX23" s="963"/>
      <c r="BY23" s="963"/>
      <c r="BZ23" s="963"/>
      <c r="CA23" s="963"/>
      <c r="CB23" s="963"/>
      <c r="CC23" s="963"/>
      <c r="CD23" s="963"/>
      <c r="CE23" s="963"/>
      <c r="CF23" s="963"/>
      <c r="CG23" s="963"/>
      <c r="CH23" s="963"/>
      <c r="CI23" s="963"/>
      <c r="CJ23" s="963"/>
      <c r="CK23" s="963"/>
      <c r="CL23" s="963"/>
      <c r="CM23" s="963"/>
      <c r="CN23" s="963"/>
      <c r="CO23" s="963"/>
      <c r="CP23" s="963"/>
      <c r="CQ23" s="963"/>
      <c r="CR23" s="963"/>
      <c r="CS23" s="963"/>
      <c r="CT23" s="963"/>
      <c r="CU23" s="963"/>
      <c r="CV23" s="963"/>
      <c r="CW23" s="963"/>
      <c r="CX23" s="963"/>
      <c r="CY23" s="963"/>
      <c r="CZ23" s="963"/>
      <c r="DA23" s="963"/>
      <c r="DB23" s="963"/>
      <c r="DC23" s="963"/>
      <c r="DD23" s="963"/>
      <c r="DE23" s="963"/>
      <c r="DF23" s="963"/>
      <c r="DG23" s="963"/>
      <c r="DH23" s="963"/>
      <c r="DI23" s="963"/>
      <c r="DJ23" s="963"/>
      <c r="DK23" s="963"/>
      <c r="DL23" s="963"/>
      <c r="DM23" s="963"/>
      <c r="DN23" s="963"/>
      <c r="DO23" s="963"/>
      <c r="DP23" s="963"/>
      <c r="DQ23" s="963"/>
      <c r="DR23" s="963"/>
      <c r="DS23" s="963"/>
      <c r="DT23" s="963"/>
      <c r="DU23" s="963"/>
      <c r="DV23" s="963"/>
      <c r="DW23" s="963"/>
      <c r="DX23" s="963"/>
      <c r="DY23" s="963"/>
      <c r="DZ23" s="963"/>
      <c r="EA23" s="963"/>
      <c r="EB23" s="963"/>
      <c r="EC23" s="963"/>
      <c r="ED23" s="963"/>
      <c r="EE23" s="963"/>
      <c r="EF23" s="963"/>
      <c r="EG23" s="963"/>
      <c r="EH23" s="963"/>
      <c r="EI23" s="963"/>
      <c r="EJ23" s="963"/>
      <c r="EK23" s="963"/>
      <c r="EL23" s="963"/>
      <c r="EM23" s="963"/>
      <c r="EN23" s="963"/>
      <c r="EO23" s="963"/>
      <c r="EP23" s="963"/>
      <c r="EQ23" s="963"/>
      <c r="ER23" s="963"/>
      <c r="ES23" s="963"/>
      <c r="ET23" s="963"/>
      <c r="EU23" s="963"/>
      <c r="EV23" s="963"/>
      <c r="EW23" s="963"/>
      <c r="EX23" s="963"/>
      <c r="EY23" s="963"/>
      <c r="EZ23" s="963"/>
      <c r="FA23" s="963"/>
      <c r="FB23" s="963"/>
      <c r="FC23" s="963"/>
      <c r="FD23" s="963"/>
      <c r="FE23" s="963"/>
      <c r="FF23" s="963"/>
      <c r="FG23" s="963"/>
      <c r="FH23" s="963"/>
      <c r="FI23" s="963"/>
      <c r="FJ23" s="963"/>
      <c r="FK23" s="963"/>
      <c r="FL23" s="963"/>
      <c r="FM23" s="963"/>
      <c r="FN23" s="963"/>
      <c r="FO23" s="963"/>
      <c r="FP23" s="963"/>
      <c r="FQ23" s="963"/>
      <c r="FR23" s="963"/>
      <c r="FS23" s="963"/>
      <c r="FT23" s="963"/>
      <c r="FU23" s="963"/>
      <c r="FV23" s="963"/>
      <c r="FW23" s="963"/>
      <c r="FX23" s="963"/>
      <c r="FY23" s="963"/>
      <c r="FZ23" s="963"/>
      <c r="GA23" s="963"/>
      <c r="GB23" s="963"/>
      <c r="GC23" s="963"/>
      <c r="GD23" s="963"/>
      <c r="GE23" s="963"/>
      <c r="GF23" s="963"/>
      <c r="GG23" s="963"/>
      <c r="GH23" s="963"/>
      <c r="GI23" s="963"/>
      <c r="GJ23" s="963"/>
      <c r="GK23" s="963"/>
      <c r="GL23" s="963"/>
      <c r="GM23" s="963"/>
      <c r="GN23" s="963"/>
      <c r="GO23" s="963"/>
      <c r="GP23" s="963"/>
      <c r="GQ23" s="963"/>
      <c r="GR23" s="963"/>
      <c r="GS23" s="963"/>
      <c r="GT23" s="963"/>
      <c r="GU23" s="963"/>
      <c r="GV23" s="963"/>
      <c r="GW23" s="963"/>
      <c r="GX23" s="963"/>
      <c r="GY23" s="963"/>
      <c r="GZ23" s="963"/>
      <c r="HA23" s="963"/>
      <c r="HB23" s="963"/>
      <c r="HC23" s="963"/>
      <c r="HD23" s="963"/>
      <c r="HE23" s="963"/>
      <c r="HF23" s="963"/>
      <c r="HG23" s="963"/>
      <c r="HH23" s="963"/>
      <c r="HI23" s="963"/>
      <c r="HJ23" s="963"/>
      <c r="HK23" s="963"/>
      <c r="HL23" s="963"/>
      <c r="HM23" s="963"/>
      <c r="HN23" s="963"/>
      <c r="HO23" s="963"/>
      <c r="HP23" s="963"/>
      <c r="HQ23" s="963"/>
      <c r="HR23" s="963"/>
      <c r="HS23" s="963"/>
      <c r="HT23" s="963"/>
      <c r="HU23" s="963"/>
      <c r="HV23" s="963"/>
      <c r="HW23" s="963"/>
      <c r="HX23" s="963"/>
      <c r="HY23" s="963"/>
      <c r="HZ23" s="963"/>
      <c r="IA23" s="963"/>
      <c r="IB23" s="963"/>
      <c r="IC23" s="963"/>
      <c r="ID23" s="963"/>
      <c r="IE23" s="963"/>
      <c r="IF23" s="963"/>
      <c r="IG23" s="963"/>
      <c r="IH23" s="963"/>
      <c r="II23" s="963"/>
      <c r="IJ23" s="963"/>
      <c r="IK23" s="963"/>
      <c r="IL23" s="963"/>
      <c r="IM23" s="963"/>
      <c r="IN23" s="963"/>
      <c r="IO23" s="963"/>
      <c r="IP23" s="963"/>
    </row>
    <row r="24" spans="1:250" s="943" customFormat="1" ht="12" customHeight="1">
      <c r="A24" s="951" t="s">
        <v>41</v>
      </c>
      <c r="B24" s="962"/>
      <c r="C24" s="962"/>
      <c r="D24" s="953"/>
      <c r="E24" s="954"/>
      <c r="F24" s="954"/>
      <c r="G24" s="954"/>
      <c r="H24" s="955"/>
      <c r="I24" s="955">
        <v>712</v>
      </c>
      <c r="J24" s="955">
        <v>6974</v>
      </c>
      <c r="K24" s="955">
        <v>7182</v>
      </c>
      <c r="L24" s="956">
        <f>K24/J24-1</f>
        <v>0.02982506452537992</v>
      </c>
      <c r="M24" s="950"/>
      <c r="N24" s="963"/>
      <c r="O24" s="963"/>
      <c r="P24" s="963"/>
      <c r="Q24" s="963"/>
      <c r="R24" s="963"/>
      <c r="S24" s="963"/>
      <c r="T24" s="963"/>
      <c r="U24" s="963"/>
      <c r="V24" s="963"/>
      <c r="W24" s="963"/>
      <c r="X24" s="963"/>
      <c r="Y24" s="963"/>
      <c r="Z24" s="963"/>
      <c r="AA24" s="963"/>
      <c r="AB24" s="963"/>
      <c r="AC24" s="963"/>
      <c r="AD24" s="963"/>
      <c r="AE24" s="963"/>
      <c r="AF24" s="963"/>
      <c r="AG24" s="963"/>
      <c r="AH24" s="963"/>
      <c r="AI24" s="963"/>
      <c r="AJ24" s="963"/>
      <c r="AK24" s="963"/>
      <c r="AL24" s="963"/>
      <c r="AM24" s="963"/>
      <c r="AN24" s="963"/>
      <c r="AO24" s="963"/>
      <c r="AP24" s="963"/>
      <c r="AQ24" s="963"/>
      <c r="AR24" s="963"/>
      <c r="AS24" s="963"/>
      <c r="AT24" s="963"/>
      <c r="AU24" s="963"/>
      <c r="AV24" s="963"/>
      <c r="AW24" s="963"/>
      <c r="AX24" s="963"/>
      <c r="AY24" s="963"/>
      <c r="AZ24" s="963"/>
      <c r="BA24" s="963"/>
      <c r="BB24" s="963"/>
      <c r="BC24" s="963"/>
      <c r="BD24" s="963"/>
      <c r="BE24" s="963"/>
      <c r="BF24" s="963"/>
      <c r="BG24" s="963"/>
      <c r="BH24" s="963"/>
      <c r="BI24" s="963"/>
      <c r="BJ24" s="963"/>
      <c r="BK24" s="963"/>
      <c r="BL24" s="963"/>
      <c r="BM24" s="963"/>
      <c r="BN24" s="963"/>
      <c r="BO24" s="963"/>
      <c r="BP24" s="963"/>
      <c r="BQ24" s="963"/>
      <c r="BR24" s="963"/>
      <c r="BS24" s="963"/>
      <c r="BT24" s="963"/>
      <c r="BU24" s="963"/>
      <c r="BV24" s="963"/>
      <c r="BW24" s="963"/>
      <c r="BX24" s="963"/>
      <c r="BY24" s="963"/>
      <c r="BZ24" s="963"/>
      <c r="CA24" s="963"/>
      <c r="CB24" s="963"/>
      <c r="CC24" s="963"/>
      <c r="CD24" s="963"/>
      <c r="CE24" s="963"/>
      <c r="CF24" s="963"/>
      <c r="CG24" s="963"/>
      <c r="CH24" s="963"/>
      <c r="CI24" s="963"/>
      <c r="CJ24" s="963"/>
      <c r="CK24" s="963"/>
      <c r="CL24" s="963"/>
      <c r="CM24" s="963"/>
      <c r="CN24" s="963"/>
      <c r="CO24" s="963"/>
      <c r="CP24" s="963"/>
      <c r="CQ24" s="963"/>
      <c r="CR24" s="963"/>
      <c r="CS24" s="963"/>
      <c r="CT24" s="963"/>
      <c r="CU24" s="963"/>
      <c r="CV24" s="963"/>
      <c r="CW24" s="963"/>
      <c r="CX24" s="963"/>
      <c r="CY24" s="963"/>
      <c r="CZ24" s="963"/>
      <c r="DA24" s="963"/>
      <c r="DB24" s="963"/>
      <c r="DC24" s="963"/>
      <c r="DD24" s="963"/>
      <c r="DE24" s="963"/>
      <c r="DF24" s="963"/>
      <c r="DG24" s="963"/>
      <c r="DH24" s="963"/>
      <c r="DI24" s="963"/>
      <c r="DJ24" s="963"/>
      <c r="DK24" s="963"/>
      <c r="DL24" s="963"/>
      <c r="DM24" s="963"/>
      <c r="DN24" s="963"/>
      <c r="DO24" s="963"/>
      <c r="DP24" s="963"/>
      <c r="DQ24" s="963"/>
      <c r="DR24" s="963"/>
      <c r="DS24" s="963"/>
      <c r="DT24" s="963"/>
      <c r="DU24" s="963"/>
      <c r="DV24" s="963"/>
      <c r="DW24" s="963"/>
      <c r="DX24" s="963"/>
      <c r="DY24" s="963"/>
      <c r="DZ24" s="963"/>
      <c r="EA24" s="963"/>
      <c r="EB24" s="963"/>
      <c r="EC24" s="963"/>
      <c r="ED24" s="963"/>
      <c r="EE24" s="963"/>
      <c r="EF24" s="963"/>
      <c r="EG24" s="963"/>
      <c r="EH24" s="963"/>
      <c r="EI24" s="963"/>
      <c r="EJ24" s="963"/>
      <c r="EK24" s="963"/>
      <c r="EL24" s="963"/>
      <c r="EM24" s="963"/>
      <c r="EN24" s="963"/>
      <c r="EO24" s="963"/>
      <c r="EP24" s="963"/>
      <c r="EQ24" s="963"/>
      <c r="ER24" s="963"/>
      <c r="ES24" s="963"/>
      <c r="ET24" s="963"/>
      <c r="EU24" s="963"/>
      <c r="EV24" s="963"/>
      <c r="EW24" s="963"/>
      <c r="EX24" s="963"/>
      <c r="EY24" s="963"/>
      <c r="EZ24" s="963"/>
      <c r="FA24" s="963"/>
      <c r="FB24" s="963"/>
      <c r="FC24" s="963"/>
      <c r="FD24" s="963"/>
      <c r="FE24" s="963"/>
      <c r="FF24" s="963"/>
      <c r="FG24" s="963"/>
      <c r="FH24" s="963"/>
      <c r="FI24" s="963"/>
      <c r="FJ24" s="963"/>
      <c r="FK24" s="963"/>
      <c r="FL24" s="963"/>
      <c r="FM24" s="963"/>
      <c r="FN24" s="963"/>
      <c r="FO24" s="963"/>
      <c r="FP24" s="963"/>
      <c r="FQ24" s="963"/>
      <c r="FR24" s="963"/>
      <c r="FS24" s="963"/>
      <c r="FT24" s="963"/>
      <c r="FU24" s="963"/>
      <c r="FV24" s="963"/>
      <c r="FW24" s="963"/>
      <c r="FX24" s="963"/>
      <c r="FY24" s="963"/>
      <c r="FZ24" s="963"/>
      <c r="GA24" s="963"/>
      <c r="GB24" s="963"/>
      <c r="GC24" s="963"/>
      <c r="GD24" s="963"/>
      <c r="GE24" s="963"/>
      <c r="GF24" s="963"/>
      <c r="GG24" s="963"/>
      <c r="GH24" s="963"/>
      <c r="GI24" s="963"/>
      <c r="GJ24" s="963"/>
      <c r="GK24" s="963"/>
      <c r="GL24" s="963"/>
      <c r="GM24" s="963"/>
      <c r="GN24" s="963"/>
      <c r="GO24" s="963"/>
      <c r="GP24" s="963"/>
      <c r="GQ24" s="963"/>
      <c r="GR24" s="963"/>
      <c r="GS24" s="963"/>
      <c r="GT24" s="963"/>
      <c r="GU24" s="963"/>
      <c r="GV24" s="963"/>
      <c r="GW24" s="963"/>
      <c r="GX24" s="963"/>
      <c r="GY24" s="963"/>
      <c r="GZ24" s="963"/>
      <c r="HA24" s="963"/>
      <c r="HB24" s="963"/>
      <c r="HC24" s="963"/>
      <c r="HD24" s="963"/>
      <c r="HE24" s="963"/>
      <c r="HF24" s="963"/>
      <c r="HG24" s="963"/>
      <c r="HH24" s="963"/>
      <c r="HI24" s="963"/>
      <c r="HJ24" s="963"/>
      <c r="HK24" s="963"/>
      <c r="HL24" s="963"/>
      <c r="HM24" s="963"/>
      <c r="HN24" s="963"/>
      <c r="HO24" s="963"/>
      <c r="HP24" s="963"/>
      <c r="HQ24" s="963"/>
      <c r="HR24" s="963"/>
      <c r="HS24" s="963"/>
      <c r="HT24" s="963"/>
      <c r="HU24" s="963"/>
      <c r="HV24" s="963"/>
      <c r="HW24" s="963"/>
      <c r="HX24" s="963"/>
      <c r="HY24" s="963"/>
      <c r="HZ24" s="963"/>
      <c r="IA24" s="963"/>
      <c r="IB24" s="963"/>
      <c r="IC24" s="963"/>
      <c r="ID24" s="963"/>
      <c r="IE24" s="963"/>
      <c r="IF24" s="963"/>
      <c r="IG24" s="963"/>
      <c r="IH24" s="963"/>
      <c r="II24" s="963"/>
      <c r="IJ24" s="963"/>
      <c r="IK24" s="963"/>
      <c r="IL24" s="963"/>
      <c r="IM24" s="963"/>
      <c r="IN24" s="963"/>
      <c r="IO24" s="963"/>
      <c r="IP24" s="963"/>
    </row>
    <row r="25" spans="1:13" s="943" customFormat="1" ht="12" customHeight="1">
      <c r="A25" s="951" t="s">
        <v>42</v>
      </c>
      <c r="B25" s="964">
        <v>25</v>
      </c>
      <c r="C25" s="959">
        <v>38</v>
      </c>
      <c r="D25" s="959">
        <v>24</v>
      </c>
      <c r="E25" s="954">
        <f>27+13+4+8</f>
        <v>52</v>
      </c>
      <c r="F25" s="954">
        <v>48</v>
      </c>
      <c r="G25" s="954">
        <v>63</v>
      </c>
      <c r="H25" s="955">
        <v>50</v>
      </c>
      <c r="I25" s="955">
        <f>4+9+28+1+5</f>
        <v>47</v>
      </c>
      <c r="J25" s="965">
        <v>49</v>
      </c>
      <c r="K25" s="965">
        <v>33</v>
      </c>
      <c r="L25" s="966">
        <f>K25/J25-1</f>
        <v>-0.326530612244898</v>
      </c>
      <c r="M25" s="950"/>
    </row>
    <row r="26" spans="1:12" ht="12" customHeight="1" thickBot="1">
      <c r="A26" s="967" t="s">
        <v>43</v>
      </c>
      <c r="B26" s="968"/>
      <c r="C26" s="968"/>
      <c r="D26" s="968"/>
      <c r="E26" s="968"/>
      <c r="F26" s="968"/>
      <c r="G26" s="968"/>
      <c r="H26" s="968"/>
      <c r="I26" s="968"/>
      <c r="J26" s="969" t="s">
        <v>20</v>
      </c>
      <c r="K26" s="969" t="s">
        <v>21</v>
      </c>
      <c r="L26" s="970" t="s">
        <v>877</v>
      </c>
    </row>
    <row r="27" spans="1:12" ht="12" customHeight="1">
      <c r="A27" s="951" t="s">
        <v>22</v>
      </c>
      <c r="B27" s="971"/>
      <c r="C27" s="971"/>
      <c r="D27" s="971"/>
      <c r="E27" s="971"/>
      <c r="F27" s="972"/>
      <c r="G27" s="972"/>
      <c r="H27" s="972"/>
      <c r="I27" s="972"/>
      <c r="J27" s="973">
        <v>1792</v>
      </c>
      <c r="K27" s="973">
        <v>2110</v>
      </c>
      <c r="L27" s="956">
        <f aca="true" t="shared" si="1" ref="L27:L32">K27/J27-1</f>
        <v>0.1774553571428572</v>
      </c>
    </row>
    <row r="28" spans="1:12" ht="12" customHeight="1">
      <c r="A28" s="951" t="s">
        <v>23</v>
      </c>
      <c r="B28" s="971"/>
      <c r="C28" s="971"/>
      <c r="D28" s="971"/>
      <c r="E28" s="971"/>
      <c r="F28" s="972"/>
      <c r="G28" s="972"/>
      <c r="H28" s="972"/>
      <c r="I28" s="972"/>
      <c r="J28" s="973">
        <v>22272</v>
      </c>
      <c r="K28" s="973">
        <v>36537</v>
      </c>
      <c r="L28" s="956">
        <f t="shared" si="1"/>
        <v>0.6404903017241379</v>
      </c>
    </row>
    <row r="29" spans="1:12" ht="12" customHeight="1">
      <c r="A29" s="951" t="s">
        <v>24</v>
      </c>
      <c r="B29" s="971"/>
      <c r="C29" s="971"/>
      <c r="D29" s="971"/>
      <c r="E29" s="971"/>
      <c r="F29" s="972"/>
      <c r="G29" s="972"/>
      <c r="H29" s="972"/>
      <c r="I29" s="972"/>
      <c r="J29" s="973">
        <v>917</v>
      </c>
      <c r="K29" s="973">
        <v>1261</v>
      </c>
      <c r="L29" s="956">
        <f t="shared" si="1"/>
        <v>0.37513631406761183</v>
      </c>
    </row>
    <row r="30" spans="1:12" ht="12" customHeight="1">
      <c r="A30" s="951" t="s">
        <v>44</v>
      </c>
      <c r="B30" s="974"/>
      <c r="C30" s="974"/>
      <c r="D30" s="974"/>
      <c r="E30" s="974"/>
      <c r="F30" s="975"/>
      <c r="G30" s="975"/>
      <c r="H30" s="975"/>
      <c r="I30" s="975"/>
      <c r="J30" s="973">
        <v>5147</v>
      </c>
      <c r="K30" s="973">
        <v>5241</v>
      </c>
      <c r="L30" s="956">
        <f t="shared" si="1"/>
        <v>0.018263065863609818</v>
      </c>
    </row>
    <row r="31" spans="1:12" ht="12" customHeight="1">
      <c r="A31" s="951" t="s">
        <v>26</v>
      </c>
      <c r="B31" s="974"/>
      <c r="C31" s="974"/>
      <c r="D31" s="974"/>
      <c r="E31" s="974"/>
      <c r="F31" s="975"/>
      <c r="G31" s="975"/>
      <c r="H31" s="975"/>
      <c r="I31" s="975"/>
      <c r="J31" s="973">
        <v>32868</v>
      </c>
      <c r="K31" s="973">
        <v>34548</v>
      </c>
      <c r="L31" s="956">
        <f t="shared" si="1"/>
        <v>0.05111354508944865</v>
      </c>
    </row>
    <row r="32" spans="1:12" ht="12" customHeight="1">
      <c r="A32" s="951" t="s">
        <v>27</v>
      </c>
      <c r="B32" s="974"/>
      <c r="C32" s="974"/>
      <c r="D32" s="974"/>
      <c r="E32" s="974"/>
      <c r="F32" s="975"/>
      <c r="G32" s="975"/>
      <c r="H32" s="975"/>
      <c r="I32" s="975"/>
      <c r="J32" s="976">
        <v>18.34</v>
      </c>
      <c r="K32" s="976">
        <f>+K31/K27</f>
        <v>16.37345971563981</v>
      </c>
      <c r="L32" s="956">
        <f t="shared" si="1"/>
        <v>-0.10722684211342359</v>
      </c>
    </row>
    <row r="33" spans="1:12" ht="12" customHeight="1">
      <c r="A33" s="951" t="s">
        <v>62</v>
      </c>
      <c r="B33" s="974"/>
      <c r="C33" s="974"/>
      <c r="D33" s="974"/>
      <c r="E33" s="974"/>
      <c r="F33" s="975"/>
      <c r="G33" s="975"/>
      <c r="H33" s="975"/>
      <c r="I33" s="975"/>
      <c r="J33" s="973"/>
      <c r="K33" s="973"/>
      <c r="L33" s="956"/>
    </row>
    <row r="34" spans="1:12" ht="12" customHeight="1">
      <c r="A34" s="951" t="s">
        <v>45</v>
      </c>
      <c r="B34" s="974"/>
      <c r="C34" s="974"/>
      <c r="D34" s="974"/>
      <c r="E34" s="974"/>
      <c r="F34" s="975"/>
      <c r="G34" s="975"/>
      <c r="H34" s="975"/>
      <c r="I34" s="975"/>
      <c r="J34" s="973">
        <v>601</v>
      </c>
      <c r="K34" s="973">
        <v>792</v>
      </c>
      <c r="L34" s="956">
        <f>K34/J34-1</f>
        <v>0.31780366056572373</v>
      </c>
    </row>
    <row r="35" spans="1:12" ht="12" customHeight="1">
      <c r="A35" s="951" t="s">
        <v>46</v>
      </c>
      <c r="B35" s="974"/>
      <c r="C35" s="974"/>
      <c r="D35" s="974"/>
      <c r="E35" s="974"/>
      <c r="F35" s="975"/>
      <c r="G35" s="975"/>
      <c r="H35" s="975"/>
      <c r="I35" s="975"/>
      <c r="J35" s="973">
        <v>3384</v>
      </c>
      <c r="K35" s="973">
        <v>3254</v>
      </c>
      <c r="L35" s="956">
        <f>K35/J35-1</f>
        <v>-0.038416075650118175</v>
      </c>
    </row>
    <row r="36" spans="1:12" ht="12" customHeight="1">
      <c r="A36" s="951" t="s">
        <v>47</v>
      </c>
      <c r="B36" s="974"/>
      <c r="C36" s="974"/>
      <c r="D36" s="974"/>
      <c r="E36" s="974"/>
      <c r="F36" s="975"/>
      <c r="G36" s="975"/>
      <c r="H36" s="975"/>
      <c r="I36" s="975"/>
      <c r="J36" s="973">
        <v>3959</v>
      </c>
      <c r="K36" s="973">
        <v>4544</v>
      </c>
      <c r="L36" s="956">
        <f>K36/J36-1</f>
        <v>0.14776458701692352</v>
      </c>
    </row>
    <row r="37" spans="1:12" ht="12" customHeight="1">
      <c r="A37" s="951" t="s">
        <v>48</v>
      </c>
      <c r="B37" s="974"/>
      <c r="C37" s="974"/>
      <c r="D37" s="974"/>
      <c r="E37" s="974"/>
      <c r="F37" s="975"/>
      <c r="G37" s="975"/>
      <c r="H37" s="975"/>
      <c r="I37" s="975"/>
      <c r="J37" s="973">
        <v>6575</v>
      </c>
      <c r="K37" s="973">
        <v>7571</v>
      </c>
      <c r="L37" s="956">
        <f>K37/J37-1</f>
        <v>0.15148288973384028</v>
      </c>
    </row>
    <row r="38" spans="1:12" ht="12" customHeight="1">
      <c r="A38" s="951" t="s">
        <v>49</v>
      </c>
      <c r="B38" s="974"/>
      <c r="C38" s="974"/>
      <c r="D38" s="974"/>
      <c r="E38" s="974"/>
      <c r="F38" s="975"/>
      <c r="G38" s="975"/>
      <c r="H38" s="975"/>
      <c r="I38" s="975"/>
      <c r="J38" s="977">
        <v>660</v>
      </c>
      <c r="K38" s="977">
        <v>1020</v>
      </c>
      <c r="L38" s="966">
        <f>K38/J38-1</f>
        <v>0.5454545454545454</v>
      </c>
    </row>
    <row r="39" spans="1:12" ht="15" customHeight="1" thickBot="1">
      <c r="A39" s="967" t="s">
        <v>50</v>
      </c>
      <c r="B39" s="968"/>
      <c r="C39" s="968"/>
      <c r="D39" s="968"/>
      <c r="E39" s="968"/>
      <c r="F39" s="968"/>
      <c r="G39" s="968"/>
      <c r="H39" s="968"/>
      <c r="I39" s="968"/>
      <c r="J39" s="969" t="s">
        <v>20</v>
      </c>
      <c r="K39" s="969" t="s">
        <v>21</v>
      </c>
      <c r="L39" s="970" t="s">
        <v>877</v>
      </c>
    </row>
    <row r="40" spans="1:12" ht="12" customHeight="1">
      <c r="A40" s="951" t="s">
        <v>22</v>
      </c>
      <c r="B40" s="974"/>
      <c r="C40" s="974"/>
      <c r="D40" s="974"/>
      <c r="E40" s="974"/>
      <c r="F40" s="975"/>
      <c r="G40" s="975"/>
      <c r="H40" s="975"/>
      <c r="I40" s="975"/>
      <c r="J40" s="978">
        <v>172</v>
      </c>
      <c r="K40" s="978">
        <v>389</v>
      </c>
      <c r="L40" s="956">
        <f aca="true" t="shared" si="2" ref="L40:L45">K40/J40-1</f>
        <v>1.2616279069767442</v>
      </c>
    </row>
    <row r="41" spans="1:12" ht="12" customHeight="1">
      <c r="A41" s="951" t="s">
        <v>23</v>
      </c>
      <c r="B41" s="974"/>
      <c r="C41" s="974"/>
      <c r="D41" s="974"/>
      <c r="E41" s="974"/>
      <c r="F41" s="975"/>
      <c r="G41" s="975"/>
      <c r="H41" s="975"/>
      <c r="I41" s="975"/>
      <c r="J41" s="978">
        <v>1454</v>
      </c>
      <c r="K41" s="978">
        <v>2690</v>
      </c>
      <c r="L41" s="956">
        <f t="shared" si="2"/>
        <v>0.8500687757909215</v>
      </c>
    </row>
    <row r="42" spans="1:12" ht="12" customHeight="1">
      <c r="A42" s="951" t="s">
        <v>24</v>
      </c>
      <c r="B42" s="974"/>
      <c r="C42" s="974"/>
      <c r="D42" s="974"/>
      <c r="E42" s="974"/>
      <c r="F42" s="975"/>
      <c r="G42" s="975"/>
      <c r="H42" s="975"/>
      <c r="I42" s="975"/>
      <c r="J42" s="978">
        <v>4</v>
      </c>
      <c r="K42" s="978">
        <v>207</v>
      </c>
      <c r="L42" s="956">
        <f t="shared" si="2"/>
        <v>50.75</v>
      </c>
    </row>
    <row r="43" spans="1:12" ht="12" customHeight="1">
      <c r="A43" s="951" t="s">
        <v>26</v>
      </c>
      <c r="B43" s="974"/>
      <c r="C43" s="974"/>
      <c r="D43" s="974"/>
      <c r="E43" s="974"/>
      <c r="F43" s="975"/>
      <c r="G43" s="975"/>
      <c r="H43" s="975"/>
      <c r="I43" s="975"/>
      <c r="J43" s="978">
        <v>1620</v>
      </c>
      <c r="K43" s="978">
        <v>3075</v>
      </c>
      <c r="L43" s="956">
        <f t="shared" si="2"/>
        <v>0.8981481481481481</v>
      </c>
    </row>
    <row r="44" spans="1:12" ht="12" customHeight="1">
      <c r="A44" s="951" t="s">
        <v>27</v>
      </c>
      <c r="B44" s="974"/>
      <c r="C44" s="974"/>
      <c r="D44" s="974"/>
      <c r="E44" s="974"/>
      <c r="F44" s="975"/>
      <c r="G44" s="975"/>
      <c r="H44" s="975"/>
      <c r="I44" s="975"/>
      <c r="J44" s="978">
        <v>9.418604651162791</v>
      </c>
      <c r="K44" s="978">
        <v>7.9</v>
      </c>
      <c r="L44" s="956">
        <f t="shared" si="2"/>
        <v>-0.16123456790123458</v>
      </c>
    </row>
    <row r="45" spans="1:12" ht="12" customHeight="1">
      <c r="A45" s="951" t="s">
        <v>28</v>
      </c>
      <c r="B45" s="974"/>
      <c r="C45" s="974"/>
      <c r="D45" s="974"/>
      <c r="E45" s="974"/>
      <c r="F45" s="975"/>
      <c r="G45" s="975"/>
      <c r="H45" s="975"/>
      <c r="I45" s="975"/>
      <c r="J45" s="978">
        <v>1</v>
      </c>
      <c r="K45" s="978">
        <v>0</v>
      </c>
      <c r="L45" s="956">
        <f t="shared" si="2"/>
        <v>-1</v>
      </c>
    </row>
    <row r="46" spans="1:12" ht="12" customHeight="1">
      <c r="A46" s="951" t="s">
        <v>29</v>
      </c>
      <c r="B46" s="974"/>
      <c r="C46" s="974"/>
      <c r="D46" s="974"/>
      <c r="E46" s="974"/>
      <c r="F46" s="975"/>
      <c r="G46" s="975"/>
      <c r="H46" s="975"/>
      <c r="I46" s="975"/>
      <c r="J46" s="978">
        <v>0</v>
      </c>
      <c r="K46" s="978">
        <v>6</v>
      </c>
      <c r="L46" s="956"/>
    </row>
    <row r="47" spans="1:12" ht="12" customHeight="1">
      <c r="A47" s="951" t="s">
        <v>51</v>
      </c>
      <c r="B47" s="974"/>
      <c r="C47" s="974"/>
      <c r="D47" s="974"/>
      <c r="E47" s="974"/>
      <c r="F47" s="975"/>
      <c r="G47" s="975"/>
      <c r="H47" s="975"/>
      <c r="I47" s="975"/>
      <c r="J47" s="978">
        <v>0</v>
      </c>
      <c r="K47" s="978">
        <v>76</v>
      </c>
      <c r="L47" s="956"/>
    </row>
    <row r="48" spans="1:12" ht="12" customHeight="1">
      <c r="A48" s="951" t="s">
        <v>52</v>
      </c>
      <c r="B48" s="974"/>
      <c r="C48" s="974"/>
      <c r="D48" s="974"/>
      <c r="E48" s="974"/>
      <c r="F48" s="975"/>
      <c r="G48" s="975"/>
      <c r="H48" s="975"/>
      <c r="I48" s="975"/>
      <c r="J48" s="978">
        <v>0</v>
      </c>
      <c r="K48" s="978">
        <v>187</v>
      </c>
      <c r="L48" s="956"/>
    </row>
    <row r="49" spans="1:12" ht="12" customHeight="1">
      <c r="A49" s="951" t="s">
        <v>34</v>
      </c>
      <c r="B49" s="974"/>
      <c r="C49" s="974"/>
      <c r="D49" s="974"/>
      <c r="E49" s="974"/>
      <c r="F49" s="975"/>
      <c r="G49" s="975"/>
      <c r="H49" s="975"/>
      <c r="I49" s="975"/>
      <c r="J49" s="978">
        <v>123</v>
      </c>
      <c r="K49" s="978">
        <v>557</v>
      </c>
      <c r="L49" s="956">
        <f aca="true" t="shared" si="3" ref="L49:L55">K49/J49-1</f>
        <v>3.5284552845528454</v>
      </c>
    </row>
    <row r="50" spans="1:12" ht="12" customHeight="1">
      <c r="A50" s="951" t="s">
        <v>53</v>
      </c>
      <c r="B50" s="974"/>
      <c r="C50" s="974"/>
      <c r="D50" s="974"/>
      <c r="E50" s="974"/>
      <c r="F50" s="975"/>
      <c r="G50" s="975"/>
      <c r="H50" s="975"/>
      <c r="I50" s="975"/>
      <c r="J50" s="978">
        <v>260</v>
      </c>
      <c r="K50" s="978">
        <v>2</v>
      </c>
      <c r="L50" s="956">
        <f t="shared" si="3"/>
        <v>-0.9923076923076923</v>
      </c>
    </row>
    <row r="51" spans="1:12" ht="12" customHeight="1">
      <c r="A51" s="951" t="s">
        <v>54</v>
      </c>
      <c r="B51" s="974"/>
      <c r="C51" s="974"/>
      <c r="D51" s="974"/>
      <c r="E51" s="974"/>
      <c r="F51" s="975"/>
      <c r="G51" s="975"/>
      <c r="H51" s="975"/>
      <c r="I51" s="975"/>
      <c r="J51" s="978">
        <v>5</v>
      </c>
      <c r="K51" s="978">
        <v>1</v>
      </c>
      <c r="L51" s="956">
        <f t="shared" si="3"/>
        <v>-0.8</v>
      </c>
    </row>
    <row r="52" spans="1:12" ht="12" customHeight="1">
      <c r="A52" s="951" t="s">
        <v>55</v>
      </c>
      <c r="B52" s="974"/>
      <c r="C52" s="974"/>
      <c r="D52" s="974"/>
      <c r="E52" s="974"/>
      <c r="F52" s="975"/>
      <c r="G52" s="975"/>
      <c r="H52" s="975"/>
      <c r="I52" s="975"/>
      <c r="J52" s="978">
        <v>1216</v>
      </c>
      <c r="K52" s="978">
        <v>5</v>
      </c>
      <c r="L52" s="956">
        <f t="shared" si="3"/>
        <v>-0.9958881578947368</v>
      </c>
    </row>
    <row r="53" spans="1:12" ht="12" customHeight="1">
      <c r="A53" s="951" t="s">
        <v>56</v>
      </c>
      <c r="B53" s="974"/>
      <c r="C53" s="974"/>
      <c r="D53" s="974"/>
      <c r="E53" s="974"/>
      <c r="F53" s="975"/>
      <c r="G53" s="975"/>
      <c r="H53" s="975"/>
      <c r="I53" s="975"/>
      <c r="J53" s="978">
        <v>229</v>
      </c>
      <c r="K53" s="978">
        <v>3</v>
      </c>
      <c r="L53" s="956">
        <f t="shared" si="3"/>
        <v>-0.9868995633187773</v>
      </c>
    </row>
    <row r="54" spans="1:12" ht="12" customHeight="1">
      <c r="A54" s="951" t="s">
        <v>57</v>
      </c>
      <c r="B54" s="974"/>
      <c r="C54" s="974"/>
      <c r="D54" s="974"/>
      <c r="E54" s="974"/>
      <c r="F54" s="975"/>
      <c r="G54" s="975"/>
      <c r="H54" s="975"/>
      <c r="I54" s="975"/>
      <c r="J54" s="978">
        <v>62</v>
      </c>
      <c r="K54" s="978">
        <v>144</v>
      </c>
      <c r="L54" s="956">
        <f t="shared" si="3"/>
        <v>1.3225806451612905</v>
      </c>
    </row>
    <row r="55" spans="1:12" ht="12" customHeight="1" thickBot="1">
      <c r="A55" s="979" t="s">
        <v>58</v>
      </c>
      <c r="B55" s="980"/>
      <c r="C55" s="980"/>
      <c r="D55" s="980"/>
      <c r="E55" s="980"/>
      <c r="F55" s="981"/>
      <c r="G55" s="981"/>
      <c r="H55" s="981"/>
      <c r="I55" s="981"/>
      <c r="J55" s="982">
        <v>15</v>
      </c>
      <c r="K55" s="982">
        <v>30</v>
      </c>
      <c r="L55" s="983">
        <f t="shared" si="3"/>
        <v>1</v>
      </c>
    </row>
    <row r="56" ht="12.75">
      <c r="A56" s="984" t="s">
        <v>59</v>
      </c>
    </row>
    <row r="57" ht="15.75">
      <c r="A57" s="987" t="s">
        <v>63</v>
      </c>
    </row>
    <row r="58" ht="15.75">
      <c r="A58" s="988" t="s">
        <v>64</v>
      </c>
    </row>
    <row r="59" ht="13.5">
      <c r="A59" s="986"/>
    </row>
    <row r="60" ht="12.75">
      <c r="A60" s="1001" t="s">
        <v>501</v>
      </c>
    </row>
  </sheetData>
  <mergeCells count="1">
    <mergeCell ref="A1:L1"/>
  </mergeCells>
  <hyperlinks>
    <hyperlink ref="A60" location="'INDICE TABLAS'!A1" display="'INDICE TABLAS'!A1"/>
  </hyperlinks>
  <printOptions/>
  <pageMargins left="0.75" right="0.75" top="1" bottom="1" header="0" footer="0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 codeName="Hoja98"/>
  <dimension ref="A1:J17"/>
  <sheetViews>
    <sheetView workbookViewId="0" topLeftCell="A1">
      <selection activeCell="A17" sqref="A17"/>
    </sheetView>
  </sheetViews>
  <sheetFormatPr defaultColWidth="12" defaultRowHeight="12.75"/>
  <cols>
    <col min="1" max="1" width="37.33203125" style="0" customWidth="1"/>
    <col min="10" max="10" width="18" style="0" customWidth="1"/>
  </cols>
  <sheetData>
    <row r="1" spans="2:8" s="6" customFormat="1" ht="12.75">
      <c r="B1" s="338"/>
      <c r="C1" s="338"/>
      <c r="D1" s="338"/>
      <c r="E1" s="338"/>
      <c r="F1" s="338"/>
      <c r="G1" s="338"/>
      <c r="H1" s="338"/>
    </row>
    <row r="2" spans="1:8" s="6" customFormat="1" ht="12.75">
      <c r="A2" s="1" t="s">
        <v>66</v>
      </c>
      <c r="B2" s="338"/>
      <c r="C2" s="338"/>
      <c r="D2" s="338"/>
      <c r="E2" s="338"/>
      <c r="F2" s="338"/>
      <c r="G2" s="338"/>
      <c r="H2" s="338"/>
    </row>
    <row r="3" spans="1:10" s="6" customFormat="1" ht="26.25" thickBot="1">
      <c r="A3" s="3"/>
      <c r="B3" s="989" t="s">
        <v>218</v>
      </c>
      <c r="C3" s="989" t="s">
        <v>219</v>
      </c>
      <c r="D3" s="989" t="s">
        <v>220</v>
      </c>
      <c r="E3" s="989" t="s">
        <v>221</v>
      </c>
      <c r="F3" s="989" t="s">
        <v>222</v>
      </c>
      <c r="G3" s="989" t="s">
        <v>65</v>
      </c>
      <c r="H3" s="989" t="s">
        <v>224</v>
      </c>
      <c r="I3" s="990" t="s">
        <v>225</v>
      </c>
      <c r="J3" s="990" t="s">
        <v>67</v>
      </c>
    </row>
    <row r="4" spans="1:10" s="6" customFormat="1" ht="12.75">
      <c r="A4" s="269" t="s">
        <v>227</v>
      </c>
      <c r="B4" s="56">
        <v>269892.67</v>
      </c>
      <c r="C4" s="56">
        <v>82768.18</v>
      </c>
      <c r="D4" s="454" t="s">
        <v>966</v>
      </c>
      <c r="E4" s="454" t="s">
        <v>966</v>
      </c>
      <c r="F4" s="56">
        <v>250000</v>
      </c>
      <c r="G4" s="56">
        <v>352660.85</v>
      </c>
      <c r="H4" s="56">
        <v>602660.85</v>
      </c>
      <c r="I4" s="326">
        <v>0.1680876673036953</v>
      </c>
      <c r="J4" s="326">
        <v>0.11557095948869452</v>
      </c>
    </row>
    <row r="5" spans="1:10" s="6" customFormat="1" ht="12.75">
      <c r="A5" s="269" t="s">
        <v>228</v>
      </c>
      <c r="B5" s="56">
        <v>334085.44</v>
      </c>
      <c r="C5" s="56">
        <v>11035.12</v>
      </c>
      <c r="D5" s="454" t="s">
        <v>966</v>
      </c>
      <c r="E5" s="56">
        <v>1133.43</v>
      </c>
      <c r="F5" s="454" t="s">
        <v>966</v>
      </c>
      <c r="G5" s="56">
        <v>345120.56</v>
      </c>
      <c r="H5" s="56">
        <v>346253.99</v>
      </c>
      <c r="I5" s="326">
        <v>0.09657343010367611</v>
      </c>
      <c r="J5" s="326">
        <v>0.11309992095373095</v>
      </c>
    </row>
    <row r="6" spans="1:10" s="6" customFormat="1" ht="12.75">
      <c r="A6" s="269" t="s">
        <v>229</v>
      </c>
      <c r="B6" s="56">
        <v>592111.17</v>
      </c>
      <c r="C6" s="56">
        <v>438425.57</v>
      </c>
      <c r="D6" s="454" t="s">
        <v>966</v>
      </c>
      <c r="E6" s="56">
        <v>261826.6</v>
      </c>
      <c r="F6" s="454" t="s">
        <v>966</v>
      </c>
      <c r="G6" s="56">
        <v>1030536.74</v>
      </c>
      <c r="H6" s="56">
        <v>1292363.34</v>
      </c>
      <c r="I6" s="326">
        <v>0.36045205048479995</v>
      </c>
      <c r="J6" s="326">
        <v>0.3377185753115247</v>
      </c>
    </row>
    <row r="7" spans="1:10" s="6" customFormat="1" ht="12.75">
      <c r="A7" s="269" t="s">
        <v>230</v>
      </c>
      <c r="B7" s="56">
        <v>226501.95</v>
      </c>
      <c r="C7" s="56">
        <v>13462.35</v>
      </c>
      <c r="D7" s="454" t="s">
        <v>966</v>
      </c>
      <c r="E7" s="56">
        <v>976.91</v>
      </c>
      <c r="F7" s="454" t="s">
        <v>966</v>
      </c>
      <c r="G7" s="56">
        <v>239964.3</v>
      </c>
      <c r="H7" s="56">
        <v>240941.21</v>
      </c>
      <c r="I7" s="326">
        <v>0.06720072482927965</v>
      </c>
      <c r="J7" s="326">
        <v>0.07863902214842657</v>
      </c>
    </row>
    <row r="8" spans="1:10" s="6" customFormat="1" ht="12.75">
      <c r="A8" s="269" t="s">
        <v>231</v>
      </c>
      <c r="B8" s="56">
        <v>108922.1</v>
      </c>
      <c r="C8" s="56">
        <v>43664.56</v>
      </c>
      <c r="D8" s="454" t="s">
        <v>966</v>
      </c>
      <c r="E8" s="56">
        <v>2672.64</v>
      </c>
      <c r="F8" s="454" t="s">
        <v>966</v>
      </c>
      <c r="G8" s="56">
        <v>152586.66</v>
      </c>
      <c r="H8" s="56">
        <v>155259.3</v>
      </c>
      <c r="I8" s="326">
        <v>0.043303250184916806</v>
      </c>
      <c r="J8" s="326">
        <v>0.05000437871506067</v>
      </c>
    </row>
    <row r="9" spans="1:10" s="6" customFormat="1" ht="12.75">
      <c r="A9" s="269" t="s">
        <v>232</v>
      </c>
      <c r="B9" s="56">
        <v>41852.06</v>
      </c>
      <c r="C9" s="56">
        <v>161.72</v>
      </c>
      <c r="D9" s="56">
        <v>33015</v>
      </c>
      <c r="E9" s="56">
        <v>0</v>
      </c>
      <c r="F9" s="454" t="s">
        <v>966</v>
      </c>
      <c r="G9" s="56">
        <v>75028.78</v>
      </c>
      <c r="H9" s="56">
        <v>75028.78</v>
      </c>
      <c r="I9" s="326">
        <v>0.020926218470707275</v>
      </c>
      <c r="J9" s="326">
        <v>0.02458778198335929</v>
      </c>
    </row>
    <row r="10" spans="1:10" s="6" customFormat="1" ht="12.75">
      <c r="A10" s="269" t="s">
        <v>233</v>
      </c>
      <c r="B10" s="56">
        <v>330185.3</v>
      </c>
      <c r="C10" s="56">
        <v>78615.51</v>
      </c>
      <c r="D10" s="454" t="s">
        <v>966</v>
      </c>
      <c r="E10" s="56">
        <v>17320.45</v>
      </c>
      <c r="F10" s="454" t="s">
        <v>966</v>
      </c>
      <c r="G10" s="56">
        <v>408800.81</v>
      </c>
      <c r="H10" s="56">
        <v>426121.26</v>
      </c>
      <c r="I10" s="326">
        <v>0.11884914804389805</v>
      </c>
      <c r="J10" s="326">
        <v>0.13396866097117247</v>
      </c>
    </row>
    <row r="11" spans="1:10" s="6" customFormat="1" ht="13.5" thickBot="1">
      <c r="A11" s="67" t="s">
        <v>234</v>
      </c>
      <c r="B11" s="450">
        <v>1903550.69</v>
      </c>
      <c r="C11" s="450">
        <v>668133.01</v>
      </c>
      <c r="D11" s="450">
        <v>33015</v>
      </c>
      <c r="E11" s="450">
        <v>283930.03</v>
      </c>
      <c r="F11" s="450">
        <v>250000</v>
      </c>
      <c r="G11" s="450">
        <v>2604698.7</v>
      </c>
      <c r="H11" s="450">
        <v>3138628.73</v>
      </c>
      <c r="I11" s="452">
        <v>0.8753924894209729</v>
      </c>
      <c r="J11" s="452">
        <v>0.853589299571969</v>
      </c>
    </row>
    <row r="12" spans="1:10" s="6" customFormat="1" ht="12.75">
      <c r="A12" s="269" t="s">
        <v>235</v>
      </c>
      <c r="B12" s="56">
        <v>312522.19</v>
      </c>
      <c r="C12" s="56">
        <v>21458.62</v>
      </c>
      <c r="D12" s="454" t="s">
        <v>966</v>
      </c>
      <c r="E12" s="454" t="s">
        <v>966</v>
      </c>
      <c r="F12" s="454" t="s">
        <v>966</v>
      </c>
      <c r="G12" s="56">
        <v>333980.81</v>
      </c>
      <c r="H12" s="56">
        <v>333980.81</v>
      </c>
      <c r="I12" s="326">
        <v>0.09315032704895078</v>
      </c>
      <c r="J12" s="326">
        <v>0.109449298561242</v>
      </c>
    </row>
    <row r="13" spans="1:10" s="6" customFormat="1" ht="12.75">
      <c r="A13" s="269" t="s">
        <v>236</v>
      </c>
      <c r="B13" s="56">
        <v>110753.18</v>
      </c>
      <c r="C13" s="56">
        <v>2033.28</v>
      </c>
      <c r="D13" s="454" t="s">
        <v>966</v>
      </c>
      <c r="E13" s="454" t="s">
        <v>966</v>
      </c>
      <c r="F13" s="454" t="s">
        <v>966</v>
      </c>
      <c r="G13" s="56">
        <v>112786.46</v>
      </c>
      <c r="H13" s="56">
        <v>112786.46</v>
      </c>
      <c r="I13" s="326">
        <v>0.031457183530075886</v>
      </c>
      <c r="J13" s="326">
        <v>0.036961401866788625</v>
      </c>
    </row>
    <row r="14" spans="1:10" s="208" customFormat="1" ht="13.5" thickBot="1">
      <c r="A14" s="3" t="s">
        <v>237</v>
      </c>
      <c r="B14" s="89">
        <v>2326826.06</v>
      </c>
      <c r="C14" s="89">
        <v>691624.91</v>
      </c>
      <c r="D14" s="89">
        <v>33015</v>
      </c>
      <c r="E14" s="89">
        <v>283930.03</v>
      </c>
      <c r="F14" s="89">
        <v>250000</v>
      </c>
      <c r="G14" s="89">
        <v>3051465.97</v>
      </c>
      <c r="H14" s="89">
        <v>3585396</v>
      </c>
      <c r="I14" s="109">
        <v>1</v>
      </c>
      <c r="J14" s="109">
        <v>1</v>
      </c>
    </row>
    <row r="15" spans="1:10" s="208" customFormat="1" ht="12.75">
      <c r="A15" s="47" t="s">
        <v>238</v>
      </c>
      <c r="B15" s="991"/>
      <c r="C15" s="991"/>
      <c r="D15" s="991"/>
      <c r="E15" s="991"/>
      <c r="F15" s="991"/>
      <c r="G15" s="991"/>
      <c r="H15" s="991"/>
      <c r="I15" s="992"/>
      <c r="J15" s="992"/>
    </row>
    <row r="17" ht="12.75">
      <c r="A17" s="1001" t="s">
        <v>501</v>
      </c>
    </row>
  </sheetData>
  <hyperlinks>
    <hyperlink ref="A17" location="'INDICE TABLAS'!A1" display="'INDICE TABLAS'!A1"/>
  </hyperlinks>
  <printOptions/>
  <pageMargins left="0.75" right="0.75" top="1" bottom="1" header="0" footer="0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 codeName="Hoja99"/>
  <dimension ref="A2:J17"/>
  <sheetViews>
    <sheetView workbookViewId="0" topLeftCell="A1">
      <selection activeCell="A17" sqref="A17"/>
    </sheetView>
  </sheetViews>
  <sheetFormatPr defaultColWidth="12" defaultRowHeight="12.75"/>
  <cols>
    <col min="1" max="1" width="37.33203125" style="0" customWidth="1"/>
    <col min="10" max="10" width="15.83203125" style="0" customWidth="1"/>
  </cols>
  <sheetData>
    <row r="2" spans="1:8" s="6" customFormat="1" ht="12.75">
      <c r="A2" s="1" t="s">
        <v>68</v>
      </c>
      <c r="B2" s="338"/>
      <c r="C2" s="338"/>
      <c r="D2" s="338"/>
      <c r="E2" s="338"/>
      <c r="F2" s="338"/>
      <c r="G2" s="338"/>
      <c r="H2" s="338"/>
    </row>
    <row r="3" spans="1:10" s="6" customFormat="1" ht="26.25" thickBot="1">
      <c r="A3" s="3"/>
      <c r="B3" s="989" t="s">
        <v>218</v>
      </c>
      <c r="C3" s="989" t="s">
        <v>219</v>
      </c>
      <c r="D3" s="989" t="s">
        <v>220</v>
      </c>
      <c r="E3" s="989" t="s">
        <v>221</v>
      </c>
      <c r="F3" s="989" t="s">
        <v>222</v>
      </c>
      <c r="G3" s="989" t="s">
        <v>65</v>
      </c>
      <c r="H3" s="989" t="s">
        <v>224</v>
      </c>
      <c r="I3" s="990" t="s">
        <v>225</v>
      </c>
      <c r="J3" s="990" t="s">
        <v>67</v>
      </c>
    </row>
    <row r="4" spans="1:10" s="6" customFormat="1" ht="12.75">
      <c r="A4" s="264" t="s">
        <v>227</v>
      </c>
      <c r="B4" s="265">
        <v>248932.15</v>
      </c>
      <c r="C4" s="265">
        <v>109516.3</v>
      </c>
      <c r="D4" s="266" t="s">
        <v>966</v>
      </c>
      <c r="E4" s="266">
        <v>8556.72</v>
      </c>
      <c r="F4" s="265" t="s">
        <v>966</v>
      </c>
      <c r="G4" s="265">
        <v>358448.45</v>
      </c>
      <c r="H4" s="265">
        <v>367005.17</v>
      </c>
      <c r="I4" s="255">
        <v>0.10236112552142075</v>
      </c>
      <c r="J4" s="255">
        <v>0.11746762163629829</v>
      </c>
    </row>
    <row r="5" spans="1:10" s="6" customFormat="1" ht="12.75">
      <c r="A5" s="264" t="s">
        <v>228</v>
      </c>
      <c r="B5" s="265">
        <v>452377.62</v>
      </c>
      <c r="C5" s="265">
        <v>10326.07</v>
      </c>
      <c r="D5" s="266" t="s">
        <v>966</v>
      </c>
      <c r="E5" s="265">
        <v>14311.55</v>
      </c>
      <c r="F5" s="266" t="s">
        <v>966</v>
      </c>
      <c r="G5" s="265">
        <v>462703.69</v>
      </c>
      <c r="H5" s="265">
        <v>477015.24</v>
      </c>
      <c r="I5" s="255">
        <v>0.13304394828353686</v>
      </c>
      <c r="J5" s="255">
        <v>0.1516332459706244</v>
      </c>
    </row>
    <row r="6" spans="1:10" s="6" customFormat="1" ht="12.75">
      <c r="A6" s="264" t="s">
        <v>229</v>
      </c>
      <c r="B6" s="265">
        <v>493065.53</v>
      </c>
      <c r="C6" s="265">
        <v>718071.86</v>
      </c>
      <c r="D6" s="266" t="s">
        <v>966</v>
      </c>
      <c r="E6" s="265">
        <v>335896.59</v>
      </c>
      <c r="F6" s="266" t="s">
        <v>966</v>
      </c>
      <c r="G6" s="265">
        <v>1211137.39</v>
      </c>
      <c r="H6" s="265">
        <v>1547033.98</v>
      </c>
      <c r="I6" s="255">
        <v>0.43148203991971873</v>
      </c>
      <c r="J6" s="255">
        <v>0.39690345620993434</v>
      </c>
    </row>
    <row r="7" spans="1:10" s="6" customFormat="1" ht="12.75">
      <c r="A7" s="264" t="s">
        <v>230</v>
      </c>
      <c r="B7" s="265">
        <v>315125.12</v>
      </c>
      <c r="C7" s="265">
        <v>24624.84</v>
      </c>
      <c r="D7" s="266" t="s">
        <v>966</v>
      </c>
      <c r="E7" s="265">
        <v>13776.17</v>
      </c>
      <c r="F7" s="266" t="s">
        <v>966</v>
      </c>
      <c r="G7" s="265">
        <v>339749.96</v>
      </c>
      <c r="H7" s="265">
        <v>353526.13</v>
      </c>
      <c r="I7" s="255">
        <v>0.09860169699525517</v>
      </c>
      <c r="J7" s="255">
        <v>0.11133991443463483</v>
      </c>
    </row>
    <row r="8" spans="1:10" s="6" customFormat="1" ht="12.75">
      <c r="A8" s="264" t="s">
        <v>231</v>
      </c>
      <c r="B8" s="265">
        <v>113028.6</v>
      </c>
      <c r="C8" s="265">
        <v>41898.16</v>
      </c>
      <c r="D8" s="266" t="s">
        <v>966</v>
      </c>
      <c r="E8" s="265">
        <v>377</v>
      </c>
      <c r="F8" s="266" t="s">
        <v>966</v>
      </c>
      <c r="G8" s="265">
        <v>154926.76</v>
      </c>
      <c r="H8" s="265">
        <v>155303.76</v>
      </c>
      <c r="I8" s="255">
        <v>0.04331565048881629</v>
      </c>
      <c r="J8" s="255">
        <v>0.05077125602026621</v>
      </c>
    </row>
    <row r="9" spans="1:10" s="6" customFormat="1" ht="12.75">
      <c r="A9" s="264" t="s">
        <v>232</v>
      </c>
      <c r="B9" s="265">
        <v>44551.92</v>
      </c>
      <c r="C9" s="265">
        <v>12173.32</v>
      </c>
      <c r="D9" s="265">
        <v>1500</v>
      </c>
      <c r="E9" s="265">
        <v>0</v>
      </c>
      <c r="F9" s="266" t="s">
        <v>966</v>
      </c>
      <c r="G9" s="265">
        <v>58225.24</v>
      </c>
      <c r="H9" s="265">
        <v>58225.24</v>
      </c>
      <c r="I9" s="255">
        <v>0.016239556244275383</v>
      </c>
      <c r="J9" s="255">
        <v>0.019081071384191114</v>
      </c>
    </row>
    <row r="10" spans="1:10" s="6" customFormat="1" ht="12.75">
      <c r="A10" s="264" t="s">
        <v>233</v>
      </c>
      <c r="B10" s="265">
        <v>346421.97</v>
      </c>
      <c r="C10" s="265">
        <v>70939.28</v>
      </c>
      <c r="D10" s="266" t="s">
        <v>966</v>
      </c>
      <c r="E10" s="265">
        <v>20273.19</v>
      </c>
      <c r="F10" s="266" t="s">
        <v>966</v>
      </c>
      <c r="G10" s="265">
        <v>417361.25</v>
      </c>
      <c r="H10" s="265">
        <v>437634.44</v>
      </c>
      <c r="I10" s="255">
        <v>0.12206028009179457</v>
      </c>
      <c r="J10" s="255">
        <v>0.1367740142289707</v>
      </c>
    </row>
    <row r="11" spans="1:10" s="6" customFormat="1" ht="13.5" thickBot="1">
      <c r="A11" s="67" t="s">
        <v>234</v>
      </c>
      <c r="B11" s="450">
        <v>2013502.91</v>
      </c>
      <c r="C11" s="450">
        <v>987549.83</v>
      </c>
      <c r="D11" s="450">
        <v>1500</v>
      </c>
      <c r="E11" s="450">
        <v>393191.22</v>
      </c>
      <c r="F11" s="450" t="s">
        <v>966</v>
      </c>
      <c r="G11" s="450">
        <v>3002552.74</v>
      </c>
      <c r="H11" s="450">
        <v>3395743.96</v>
      </c>
      <c r="I11" s="452">
        <v>0.9471042975448176</v>
      </c>
      <c r="J11" s="452">
        <v>0.9839705798849198</v>
      </c>
    </row>
    <row r="12" spans="1:10" s="6" customFormat="1" ht="12.75">
      <c r="A12" s="264" t="s">
        <v>235</v>
      </c>
      <c r="B12" s="265">
        <v>252211.62</v>
      </c>
      <c r="C12" s="265">
        <v>45505.19</v>
      </c>
      <c r="D12" s="266" t="s">
        <v>966</v>
      </c>
      <c r="E12" s="266" t="s">
        <v>966</v>
      </c>
      <c r="F12" s="266" t="s">
        <v>966</v>
      </c>
      <c r="G12" s="265">
        <v>297716.81</v>
      </c>
      <c r="H12" s="265">
        <v>297716.81</v>
      </c>
      <c r="I12" s="255">
        <v>0.08303596311258224</v>
      </c>
      <c r="J12" s="255">
        <v>0.09756517455116825</v>
      </c>
    </row>
    <row r="13" spans="1:10" s="6" customFormat="1" ht="12.75">
      <c r="A13" s="264" t="s">
        <v>236</v>
      </c>
      <c r="B13" s="265">
        <v>104388.11</v>
      </c>
      <c r="C13" s="265">
        <v>2796.9</v>
      </c>
      <c r="D13" s="266" t="s">
        <v>966</v>
      </c>
      <c r="E13" s="266">
        <v>1546.52</v>
      </c>
      <c r="F13" s="266" t="s">
        <v>966</v>
      </c>
      <c r="G13" s="265">
        <v>107185.01</v>
      </c>
      <c r="H13" s="265">
        <v>108731.53</v>
      </c>
      <c r="I13" s="255">
        <v>0.03032622616860173</v>
      </c>
      <c r="J13" s="255">
        <v>0.03512574318500428</v>
      </c>
    </row>
    <row r="14" spans="1:10" s="208" customFormat="1" ht="13.5" thickBot="1">
      <c r="A14" s="3" t="s">
        <v>237</v>
      </c>
      <c r="B14" s="89">
        <v>2370102.64</v>
      </c>
      <c r="C14" s="89">
        <v>1035851.92</v>
      </c>
      <c r="D14" s="89">
        <v>1500</v>
      </c>
      <c r="E14" s="89">
        <v>394737.74</v>
      </c>
      <c r="F14" s="89" t="s">
        <v>966</v>
      </c>
      <c r="G14" s="89">
        <v>3407454.56</v>
      </c>
      <c r="H14" s="89">
        <v>3802192.3</v>
      </c>
      <c r="I14" s="109">
        <v>1.0604664868260016</v>
      </c>
      <c r="J14" s="109">
        <v>1.1166614976210922</v>
      </c>
    </row>
    <row r="15" spans="1:8" s="6" customFormat="1" ht="12.75">
      <c r="A15" s="47" t="s">
        <v>238</v>
      </c>
      <c r="B15" s="338"/>
      <c r="C15" s="338"/>
      <c r="D15" s="338"/>
      <c r="E15" s="338"/>
      <c r="F15" s="338"/>
      <c r="G15" s="338"/>
      <c r="H15" s="338"/>
    </row>
    <row r="17" ht="12.75">
      <c r="A17" s="1001" t="s">
        <v>501</v>
      </c>
    </row>
  </sheetData>
  <hyperlinks>
    <hyperlink ref="A17" location="'INDICE TABLAS'!A1" display="'INDICE TABLAS'!A1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N067227</dc:creator>
  <cp:keywords/>
  <dc:description/>
  <cp:lastModifiedBy>N067227</cp:lastModifiedBy>
  <cp:lastPrinted>2008-07-01T06:46:47Z</cp:lastPrinted>
  <dcterms:created xsi:type="dcterms:W3CDTF">2008-06-24T07:24:16Z</dcterms:created>
  <dcterms:modified xsi:type="dcterms:W3CDTF">2008-07-01T09:36:10Z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638472892</vt:i4>
  </property>
  <property fmtid="{D5CDD505-2E9C-101B-9397-08002B2CF9AE}" pid="3" name="_EmailSubject">
    <vt:lpwstr>Cuenta SAnidad NAvarra 2002-2005</vt:lpwstr>
  </property>
  <property fmtid="{D5CDD505-2E9C-101B-9397-08002B2CF9AE}" pid="4" name="_AuthorEmail">
    <vt:lpwstr>itxaso.mugarra.bidea@cfnavarra.es</vt:lpwstr>
  </property>
  <property fmtid="{D5CDD505-2E9C-101B-9397-08002B2CF9AE}" pid="5" name="_AuthorEmailDisplayName">
    <vt:lpwstr>Mugarra Bidea, Itxaso (HN - Docencia)</vt:lpwstr>
  </property>
  <property fmtid="{D5CDD505-2E9C-101B-9397-08002B2CF9AE}" pid="6" name="_PreviousAdHocReviewCycleID">
    <vt:i4>1880559505</vt:i4>
  </property>
</Properties>
</file>