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  <sheet name="Grafico dias semana" sheetId="2" r:id="rId2"/>
    <sheet name="Dias" sheetId="3" r:id="rId3"/>
    <sheet name="Gráfico tramos de edad" sheetId="4" r:id="rId4"/>
    <sheet name="Edades" sheetId="5" r:id="rId5"/>
    <sheet name="Gráfico mortalidad vehiculo" sheetId="6" r:id="rId6"/>
    <sheet name="causa vehiculo" sheetId="7" r:id="rId7"/>
    <sheet name="Histórico 10 años" sheetId="8" r:id="rId8"/>
    <sheet name="Gráfico-Histórico 10 años" sheetId="9" r:id="rId9"/>
    <sheet name="Gráfico-meses " sheetId="10" r:id="rId10"/>
    <sheet name="Gráfico fallecidos años" sheetId="11" r:id="rId11"/>
    <sheet name="Gráfico comparativa 20072008" sheetId="12" r:id="rId12"/>
    <sheet name="Meses" sheetId="13" r:id="rId13"/>
  </sheets>
  <definedNames>
    <definedName name="_xlnm._FilterDatabase" localSheetId="0" hidden="1">'Detalle accidente'!$A$12:$BS$58</definedName>
    <definedName name="_xlnm.Print_Area" localSheetId="0">'Detalle accidente'!$A$1:$AN$59</definedName>
  </definedNames>
  <calcPr fullCalcOnLoad="1"/>
</workbook>
</file>

<file path=xl/sharedStrings.xml><?xml version="1.0" encoding="utf-8"?>
<sst xmlns="http://schemas.openxmlformats.org/spreadsheetml/2006/main" count="657" uniqueCount="277">
  <si>
    <t>Bicicleta</t>
  </si>
  <si>
    <t>Enero</t>
  </si>
  <si>
    <t>Lunes</t>
  </si>
  <si>
    <t>Domingo</t>
  </si>
  <si>
    <t>Menos de 18 años</t>
  </si>
  <si>
    <t>Mayor de 45 años</t>
  </si>
  <si>
    <t>Peatón</t>
  </si>
  <si>
    <t>Jueves</t>
  </si>
  <si>
    <t>Martes</t>
  </si>
  <si>
    <t>Febrero</t>
  </si>
  <si>
    <t>Viernes</t>
  </si>
  <si>
    <t>Marzo</t>
  </si>
  <si>
    <t>Abril</t>
  </si>
  <si>
    <t>Mayo</t>
  </si>
  <si>
    <t>Junio</t>
  </si>
  <si>
    <t>Julio</t>
  </si>
  <si>
    <t>Agosto</t>
  </si>
  <si>
    <t>Mes</t>
  </si>
  <si>
    <t>Miercóles</t>
  </si>
  <si>
    <t xml:space="preserve">Sábado </t>
  </si>
  <si>
    <t>Septiembre</t>
  </si>
  <si>
    <t>Octubre</t>
  </si>
  <si>
    <t>Noviembre</t>
  </si>
  <si>
    <t>Diciembre</t>
  </si>
  <si>
    <t>Camión</t>
  </si>
  <si>
    <t>Nº Fallecidos</t>
  </si>
  <si>
    <t>Año</t>
  </si>
  <si>
    <t>Veh. Agrícola</t>
  </si>
  <si>
    <t>Totales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</si>
  <si>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</si>
  <si>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</si>
  <si>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</si>
  <si>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</si>
  <si>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</si>
  <si>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</si>
  <si>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</si>
  <si>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</si>
  <si>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</si>
  <si>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</si>
  <si>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</si>
  <si>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</si>
  <si>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</si>
  <si>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</si>
  <si>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</si>
  <si>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</si>
  <si>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</si>
  <si>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</si>
  <si>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</si>
  <si>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</si>
  <si>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</si>
  <si>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</si>
  <si>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</si>
  <si>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</si>
  <si>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</si>
  <si>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</si>
  <si>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</si>
  <si>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Tafalla</t>
  </si>
  <si>
    <t>TA</t>
  </si>
  <si>
    <t>CLASE DE CARRETERA</t>
  </si>
  <si>
    <t>Muertos
 mes</t>
  </si>
  <si>
    <t>TOTAL</t>
  </si>
  <si>
    <t>Ciclomotor/motocicleta
/Quad/cuadriciclo</t>
  </si>
  <si>
    <t>% reducción
 2006/2005</t>
  </si>
  <si>
    <t>% reducción mensual 
años 2007/2006</t>
  </si>
  <si>
    <t>% Reducción acumulada
 2007/2006</t>
  </si>
  <si>
    <t>CT</t>
  </si>
  <si>
    <t>TOTALES</t>
  </si>
  <si>
    <t>U</t>
  </si>
  <si>
    <t>Vías desdobladas</t>
  </si>
  <si>
    <t>I. G.</t>
  </si>
  <si>
    <t>I.C.F.</t>
  </si>
  <si>
    <t>Camino</t>
  </si>
  <si>
    <t>San Sebastián</t>
  </si>
  <si>
    <t xml:space="preserve"> </t>
  </si>
  <si>
    <t>miércoles</t>
  </si>
  <si>
    <t>Atmosférica</t>
  </si>
  <si>
    <t>NA-6140</t>
  </si>
  <si>
    <t>POSICIÓN</t>
  </si>
  <si>
    <t>Conductor</t>
  </si>
  <si>
    <t>% reducción mensual 
años 2007/2007</t>
  </si>
  <si>
    <t>% Reducción acumulada
 2007/2007</t>
  </si>
  <si>
    <t>% Reducción acumulada
 2007/2008</t>
  </si>
  <si>
    <t>Causa probable</t>
  </si>
  <si>
    <t>jueves</t>
  </si>
  <si>
    <t>Lodosa</t>
  </si>
  <si>
    <t>NA-129</t>
  </si>
  <si>
    <t>Mujer</t>
  </si>
  <si>
    <t>Acompañante</t>
  </si>
  <si>
    <t>EST</t>
  </si>
  <si>
    <t>T</t>
  </si>
  <si>
    <t>martes</t>
  </si>
  <si>
    <t>Invasión carril contrario</t>
  </si>
  <si>
    <t>Oiartzun (Guipúzcoa)</t>
  </si>
  <si>
    <t>Furgoneta</t>
  </si>
  <si>
    <t>N-232</t>
  </si>
  <si>
    <t>Castejón</t>
  </si>
  <si>
    <t>TU</t>
  </si>
  <si>
    <t>FT</t>
  </si>
  <si>
    <t>turismo/furgoneta</t>
  </si>
  <si>
    <t>Atropello peatón</t>
  </si>
  <si>
    <t>Atropello por camión de la basura en Olazagutía</t>
  </si>
  <si>
    <t>Olazagutía</t>
  </si>
  <si>
    <t>C/ San Ignacio</t>
  </si>
  <si>
    <t>ALS</t>
  </si>
  <si>
    <t>CP</t>
  </si>
  <si>
    <t>% reducción mensual 
años 07/08</t>
  </si>
  <si>
    <t>Colisión</t>
  </si>
  <si>
    <t>Francia</t>
  </si>
  <si>
    <t>Acompañante (copiloto)</t>
  </si>
  <si>
    <t>A-10</t>
  </si>
  <si>
    <t>Vía</t>
  </si>
  <si>
    <t>viernes</t>
  </si>
  <si>
    <t>Atropello por turismo</t>
  </si>
  <si>
    <t>Pamplona</t>
  </si>
  <si>
    <t>PA-33</t>
  </si>
  <si>
    <t>Valle de Egües</t>
  </si>
  <si>
    <t>30+000</t>
  </si>
  <si>
    <t>0,+500</t>
  </si>
  <si>
    <t>PAM</t>
  </si>
  <si>
    <t>2T</t>
  </si>
  <si>
    <t>TP</t>
  </si>
  <si>
    <t>Exceso velocidad + sin cinturón</t>
  </si>
  <si>
    <t>Legazpia</t>
  </si>
  <si>
    <t>A-1</t>
  </si>
  <si>
    <t>Alsasua</t>
  </si>
  <si>
    <t>TC</t>
  </si>
  <si>
    <t>Berriozar</t>
  </si>
  <si>
    <t>N-135</t>
  </si>
  <si>
    <t>sábado</t>
  </si>
  <si>
    <t xml:space="preserve">Atropello por camión </t>
  </si>
  <si>
    <t>Estella</t>
  </si>
  <si>
    <t>C/Fray Diego</t>
  </si>
  <si>
    <t>Colisión frontal</t>
  </si>
  <si>
    <t>N-121</t>
  </si>
  <si>
    <t>Olite</t>
  </si>
  <si>
    <t>TAF</t>
  </si>
  <si>
    <t>Tudela</t>
  </si>
  <si>
    <t>c) Huertas mayores</t>
  </si>
  <si>
    <t>TUD</t>
  </si>
  <si>
    <t>domingo</t>
  </si>
  <si>
    <t>Colisión frontolateral</t>
  </si>
  <si>
    <t>Olagüe</t>
  </si>
  <si>
    <t xml:space="preserve">Acompañante </t>
  </si>
  <si>
    <t>N-121-A</t>
  </si>
  <si>
    <t>Colisión frontolateral de coche con camión (por invasión del carril contrario del coche)</t>
  </si>
  <si>
    <t>Niña</t>
  </si>
  <si>
    <t>INT.</t>
  </si>
  <si>
    <t>Salida carretera</t>
  </si>
  <si>
    <t>lunes</t>
  </si>
  <si>
    <t>NA-6540</t>
  </si>
  <si>
    <t>Niño</t>
  </si>
  <si>
    <t>Colisión por alcance de vehículo con motocultor</t>
  </si>
  <si>
    <t>Colisión por alcance</t>
  </si>
  <si>
    <t>Alcanadre</t>
  </si>
  <si>
    <t>Motocultor</t>
  </si>
  <si>
    <t>TM</t>
  </si>
  <si>
    <t>Salida del coche por el margen derecho de la carretera y colisión contra un talud</t>
  </si>
  <si>
    <t>Almandoz</t>
  </si>
  <si>
    <t>Choque de ciclomotor contra coche (Fallece el sábado 21)</t>
  </si>
  <si>
    <t>Choque ciclomotor</t>
  </si>
  <si>
    <t>Zizur Mayor</t>
  </si>
  <si>
    <t>Ciclomotor</t>
  </si>
  <si>
    <t>Ronda San Cristobal</t>
  </si>
  <si>
    <t>Salida de vía</t>
  </si>
  <si>
    <t>NA-2040</t>
  </si>
  <si>
    <t>Olaldea</t>
  </si>
  <si>
    <t>CL</t>
  </si>
  <si>
    <t>Villava</t>
  </si>
  <si>
    <t>Vuelco de camión</t>
  </si>
  <si>
    <t>Portugués</t>
  </si>
  <si>
    <t>C</t>
  </si>
  <si>
    <t>Sangüesa</t>
  </si>
  <si>
    <t>N-240</t>
  </si>
  <si>
    <t>Liédena</t>
  </si>
  <si>
    <t>Aoiz</t>
  </si>
  <si>
    <t>NA-1720</t>
  </si>
  <si>
    <t>Arce</t>
  </si>
  <si>
    <t>AOIZ</t>
  </si>
  <si>
    <t>Unzué</t>
  </si>
  <si>
    <t>TB</t>
  </si>
  <si>
    <t>Atropello a grupo ciclistas</t>
  </si>
  <si>
    <t>Valladolid</t>
  </si>
  <si>
    <t>Ciclista</t>
  </si>
  <si>
    <t>A-15</t>
  </si>
  <si>
    <t>Pontevedra</t>
  </si>
  <si>
    <t xml:space="preserve">Iciz </t>
  </si>
  <si>
    <t>AP-15</t>
  </si>
  <si>
    <t>Embestida lateral</t>
  </si>
  <si>
    <t>Avda. Aróstegui</t>
  </si>
  <si>
    <t>Barañain</t>
  </si>
  <si>
    <t>Autovías y Autopistas</t>
  </si>
  <si>
    <t>Salida de vía margen izquierdo y vueltas de campana, atravesando la mediana</t>
  </si>
  <si>
    <t>Colisión con otro vehículo</t>
  </si>
  <si>
    <t>Milagro</t>
  </si>
  <si>
    <t>NA-8703</t>
  </si>
  <si>
    <t>Atropello a peatón</t>
  </si>
  <si>
    <t>Noaín</t>
  </si>
  <si>
    <t>A-21</t>
  </si>
  <si>
    <t>N-121A</t>
  </si>
  <si>
    <t>Lumbier</t>
  </si>
  <si>
    <t>Salida de vía y posterior vuelco de vehículo</t>
  </si>
  <si>
    <t>Pista forestal</t>
  </si>
  <si>
    <t>Aizoáin</t>
  </si>
  <si>
    <t>Zubiri</t>
  </si>
  <si>
    <t>Moto</t>
  </si>
  <si>
    <t>Esteríbar</t>
  </si>
  <si>
    <t>Lasarte</t>
  </si>
  <si>
    <t>C/ Alde Zaharra</t>
  </si>
  <si>
    <t>Lekunberri</t>
  </si>
  <si>
    <t>Irurtzun</t>
  </si>
  <si>
    <t>NA-240 A</t>
  </si>
  <si>
    <t>El Hielo en la calzada provoca la tijera e invasión del carril contrario de un tractocamión, colisionando frontalmente con el turismo del fallecido.</t>
  </si>
  <si>
    <t>Salida de vía en curva y vuelco posterior</t>
  </si>
  <si>
    <t>32+500</t>
  </si>
  <si>
    <t>83+500</t>
  </si>
  <si>
    <t>Invasión carril contrario de furgoneta y colisión con camión articulado</t>
  </si>
  <si>
    <t>Colisión por alcance debido a maniobra de parada e inicio de marcha atrás en el arcén izquierdo</t>
  </si>
  <si>
    <t>El fallecido viajaba en el coche que colisiona</t>
  </si>
  <si>
    <t>Atropello de peatón en la calzada por turismo</t>
  </si>
  <si>
    <t>Atropello</t>
  </si>
  <si>
    <t>Colision de un turismo, por alcance, con vehículo estacionado en arcén</t>
  </si>
  <si>
    <t>Colisión angular de turismos previa pérdida de control de uno de ellos</t>
  </si>
  <si>
    <t>Colision angular</t>
  </si>
  <si>
    <t>13+100</t>
  </si>
  <si>
    <t>Esteribar</t>
  </si>
  <si>
    <t>Colisión frontal oblicua por pérdia de control tras adelantamiento incorrecto</t>
  </si>
  <si>
    <t>42+700</t>
  </si>
  <si>
    <t>Salida de vía de un turismo y caida por un barranco</t>
  </si>
  <si>
    <t>Salida de vía, por la mediana, y vuelco del camión</t>
  </si>
  <si>
    <t>Salida de vía de turismo y caída por barranco</t>
  </si>
  <si>
    <t>Salida de vía de turismo, por la izquierda, y colisión fronto lateral con barrera bionda</t>
  </si>
  <si>
    <t>Atropello a grupo de cuatro ciclistas por un turismo.</t>
  </si>
  <si>
    <t>Salida de via y caída del coche por talud</t>
  </si>
  <si>
    <t>Salida de vía de turismo por la margen derecha</t>
  </si>
  <si>
    <t>1+100</t>
  </si>
  <si>
    <t>Salida de vía en ES., atropello de pestón y colisión posterior con otros vehículos</t>
  </si>
  <si>
    <t>Invasión carril contrario de turismo y colisión con camión</t>
  </si>
  <si>
    <t>Olaibar</t>
  </si>
  <si>
    <t>Invasión carril contrario de turismo y colisión contra camión</t>
  </si>
  <si>
    <t>Giro a la izquierda de turismo y colisión con motorista</t>
  </si>
  <si>
    <t>Volantazo para no salirse por margen derecho e invasión carril contrario, a la izquierda de su dirección y choque frontal contra otro vehículo.</t>
  </si>
  <si>
    <t>Irurzun</t>
  </si>
  <si>
    <t>NA-2103</t>
  </si>
  <si>
    <t>Zabalza (Erraul Alto)</t>
  </si>
  <si>
    <t>Rentería</t>
  </si>
  <si>
    <t>Azpiroz</t>
  </si>
  <si>
    <t>Colisión entre dos vehículos tras pérdida de control de uno de ellos y cruce de la mediana</t>
  </si>
  <si>
    <t>IRUR</t>
  </si>
  <si>
    <t>Todoterreno</t>
  </si>
  <si>
    <t>c) Serafín Olave</t>
  </si>
  <si>
    <t>Atropello a peatón en paso de cebra (fallece al día siguiente)</t>
  </si>
  <si>
    <t xml:space="preserve">Atropello a peatón en paso de cebra </t>
  </si>
  <si>
    <t>c) Río Urederra</t>
  </si>
  <si>
    <t>Villabona</t>
  </si>
  <si>
    <t>Villafranca</t>
  </si>
  <si>
    <t>Salida de vía por margen izquierdo y vuelco en la mediana</t>
  </si>
  <si>
    <t>Elche</t>
  </si>
  <si>
    <t xml:space="preserve">N-232 </t>
  </si>
  <si>
    <t>Salida de vía en acceso a autopista y vuelco por el margen izquierdo</t>
  </si>
  <si>
    <t>Salida de vía de vehículo pesado, choque contra talud, vuelco y posterior incendio</t>
  </si>
  <si>
    <t>Marcilla</t>
  </si>
  <si>
    <t>Copiloto</t>
  </si>
  <si>
    <t>NA-660</t>
  </si>
  <si>
    <t>Salida de vía, vuelco en cuenta saliendo despedido el copiloto</t>
  </si>
  <si>
    <t>Corella</t>
  </si>
  <si>
    <t>Avda Constitución y Laurel</t>
  </si>
  <si>
    <t>Dia/Año</t>
  </si>
  <si>
    <t>Media</t>
  </si>
  <si>
    <t>Total</t>
  </si>
  <si>
    <t>Distirbucion de la mortalidadad en accidentes de trafico por dias de la semana en el periodo 2000-2008</t>
  </si>
  <si>
    <t>Colisión por embestida perpendicular entre turismo y motocicleta</t>
  </si>
  <si>
    <t>Servicio de Desarrollo de las Políticas de Seguridad            Ctra. de Zaragoza. Km. 3,5    31191 – CORDOVILLA (Navarra)</t>
  </si>
  <si>
    <t>Tramos de edad/Año</t>
  </si>
  <si>
    <t>Entre 18 y 34 años</t>
  </si>
  <si>
    <t>Entre 35 y 44 años</t>
  </si>
  <si>
    <t>Acumulado</t>
  </si>
  <si>
    <t>Vehículo utilizado / Año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</si>
</sst>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1">
    <font>
      <sz val="10"/>
      <name val="Arial"/>
      <family val="0"/>
    </font>
    <font>
      <b/>
      <sz val="11.25"/>
      <name val="Arial"/>
      <family val="2"/>
    </font>
    <font>
      <b/>
      <sz val="12.5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7.75"/>
      <name val="Arial"/>
      <family val="2"/>
    </font>
    <font>
      <sz val="24"/>
      <name val="Arial"/>
      <family val="2"/>
    </font>
    <font>
      <b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3"/>
      <name val="Arial (W1)"/>
      <family val="0"/>
    </font>
    <font>
      <b/>
      <sz val="22"/>
      <color indexed="5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0" fontId="6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5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21" applyFont="1" applyFill="1" applyBorder="1" applyAlignment="1">
      <alignment horizontal="center" wrapText="1"/>
      <protection/>
    </xf>
    <xf numFmtId="0" fontId="4" fillId="0" borderId="0" xfId="21" applyFont="1" applyFill="1" applyBorder="1" applyAlignment="1">
      <alignment horizontal="right" wrapText="1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0" xfId="0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6" xfId="0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20" fontId="0" fillId="0" borderId="20" xfId="0" applyNumberFormat="1" applyBorder="1" applyAlignment="1">
      <alignment/>
    </xf>
    <xf numFmtId="0" fontId="0" fillId="0" borderId="19" xfId="0" applyBorder="1" applyAlignment="1">
      <alignment horizontal="left" wrapText="1"/>
    </xf>
    <xf numFmtId="1" fontId="0" fillId="0" borderId="19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20" fontId="0" fillId="0" borderId="12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7" fillId="0" borderId="15" xfId="0" applyFont="1" applyBorder="1" applyAlignment="1">
      <alignment/>
    </xf>
    <xf numFmtId="1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 shrinkToFit="1"/>
    </xf>
    <xf numFmtId="0" fontId="7" fillId="0" borderId="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1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19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a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Mortalidad por dias de la semana
Periodo 2001 - 2008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Dias!$B$12:$B$18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Miercóles</c:v>
                </c:pt>
                <c:pt idx="3">
                  <c:v>Jueves</c:v>
                </c:pt>
                <c:pt idx="4">
                  <c:v>Viernes</c:v>
                </c:pt>
                <c:pt idx="5">
                  <c:v>Sábado </c:v>
                </c:pt>
                <c:pt idx="6">
                  <c:v>Domingo</c:v>
                </c:pt>
              </c:strCache>
            </c:strRef>
          </c:cat>
          <c:val>
            <c:numRef>
              <c:f>Dias!$M$12:$M$18</c:f>
              <c:numCache>
                <c:ptCount val="7"/>
                <c:pt idx="0">
                  <c:v>10.11111111111111</c:v>
                </c:pt>
                <c:pt idx="1">
                  <c:v>5.888888888888889</c:v>
                </c:pt>
                <c:pt idx="2">
                  <c:v>8.444444444444445</c:v>
                </c:pt>
                <c:pt idx="3">
                  <c:v>7.666666666666667</c:v>
                </c:pt>
                <c:pt idx="4">
                  <c:v>8.555555555555555</c:v>
                </c:pt>
                <c:pt idx="5">
                  <c:v>11.11111111111111</c:v>
                </c:pt>
                <c:pt idx="6">
                  <c:v>9.11111111111111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Edades!$A$10:$A$13</c:f>
              <c:strCache>
                <c:ptCount val="4"/>
                <c:pt idx="0">
                  <c:v>Menos de 18 años</c:v>
                </c:pt>
                <c:pt idx="1">
                  <c:v>Entre 18 y 34 años</c:v>
                </c:pt>
                <c:pt idx="2">
                  <c:v>Entre 35 y 44 años</c:v>
                </c:pt>
                <c:pt idx="3">
                  <c:v>Mayor de 45 años</c:v>
                </c:pt>
              </c:strCache>
            </c:strRef>
          </c:cat>
          <c:val>
            <c:numRef>
              <c:f>Edades!$J$10:$J$13</c:f>
              <c:numCache>
                <c:ptCount val="4"/>
                <c:pt idx="0">
                  <c:v>3.8333333333333335</c:v>
                </c:pt>
                <c:pt idx="1">
                  <c:v>25.833333333333332</c:v>
                </c:pt>
                <c:pt idx="2">
                  <c:v>9</c:v>
                </c:pt>
                <c:pt idx="3">
                  <c:v>27.833333333333332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Relacion entre mortalidad y vehiculo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Año 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vehiculo'!$G$9:$G$14</c:f>
              <c:numCache>
                <c:ptCount val="6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30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Media 2003-2008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'causa vehiculo'!$A$9:$A$14</c:f>
              <c:strCache>
                <c:ptCount val="6"/>
                <c:pt idx="0">
                  <c:v>Peatón</c:v>
                </c:pt>
                <c:pt idx="1">
                  <c:v>Bicicleta</c:v>
                </c:pt>
                <c:pt idx="2">
                  <c:v>Ciclomotor/motocicleta
/Quad/cuadriciclo</c:v>
                </c:pt>
                <c:pt idx="3">
                  <c:v>turismo/furgoneta</c:v>
                </c:pt>
                <c:pt idx="4">
                  <c:v>Camión</c:v>
                </c:pt>
                <c:pt idx="5">
                  <c:v>Veh. Agrícola</c:v>
                </c:pt>
              </c:strCache>
            </c:strRef>
          </c:cat>
          <c:val>
            <c:numRef>
              <c:f>'causa vehiculo'!$J$9:$J$14</c:f>
              <c:numCache>
                <c:ptCount val="6"/>
                <c:pt idx="0">
                  <c:v>7.666666666666667</c:v>
                </c:pt>
                <c:pt idx="1">
                  <c:v>2.1666666666666665</c:v>
                </c:pt>
                <c:pt idx="2">
                  <c:v>6.666666666666667</c:v>
                </c:pt>
                <c:pt idx="3">
                  <c:v>46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Vehiculo utilizado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Fallecidos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Fallecidos en accidentes de tráfico
 en los últimos 10 años</a:t>
            </a:r>
          </a:p>
        </c:rich>
      </c:tx>
      <c:layout/>
      <c:spPr>
        <a:noFill/>
        <a:ln w="3175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5"/>
          <c:y val="0.10625"/>
          <c:w val="0.7615"/>
          <c:h val="0.4905"/>
        </c:manualLayout>
      </c:layout>
      <c:lineChart>
        <c:grouping val="standard"/>
        <c:varyColors val="0"/>
        <c:ser>
          <c:idx val="0"/>
          <c:order val="0"/>
          <c:tx>
            <c:v>Año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'Histórico 10 años'!$C$11:$C$20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val>
          <c:smooth val="0"/>
        </c:ser>
        <c:ser>
          <c:idx val="1"/>
          <c:order val="1"/>
          <c:tx>
            <c:v>Fallecidos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'Histórico 10 años'!$D$11:$D$20</c:f>
              <c:numCache>
                <c:ptCount val="10"/>
                <c:pt idx="0">
                  <c:v>122</c:v>
                </c:pt>
                <c:pt idx="1">
                  <c:v>118</c:v>
                </c:pt>
                <c:pt idx="2">
                  <c:v>108</c:v>
                </c:pt>
                <c:pt idx="3">
                  <c:v>89</c:v>
                </c:pt>
                <c:pt idx="4">
                  <c:v>79</c:v>
                </c:pt>
                <c:pt idx="5">
                  <c:v>84</c:v>
                </c:pt>
                <c:pt idx="6">
                  <c:v>87</c:v>
                </c:pt>
                <c:pt idx="7">
                  <c:v>55</c:v>
                </c:pt>
                <c:pt idx="8">
                  <c:v>48</c:v>
                </c:pt>
                <c:pt idx="9">
                  <c:v>45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413690"/>
        <c:crossesAt val="70"/>
        <c:auto val="1"/>
        <c:lblOffset val="100"/>
        <c:noMultiLvlLbl val="0"/>
      </c:catAx>
      <c:valAx>
        <c:axId val="12413690"/>
        <c:scaling>
          <c:orientation val="minMax"/>
          <c:max val="1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662001"/>
        <c:crossesAt val="1"/>
        <c:crossBetween val="between"/>
        <c:dispUnits/>
        <c:minorUnit val="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21925"/>
          <c:w val="0.832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Meses!$D$12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Meses!$D$13:$D$24</c:f>
              <c:numCach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Meses!$E$12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Meses!$E$13:$E$24</c:f>
              <c:numCache>
                <c:ptCount val="12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14</c:v>
                </c:pt>
                <c:pt idx="5">
                  <c:v>11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Meses!$F$12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Meses!$F$13:$F$24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Meses!$G$12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25400">
                <a:solidFill>
                  <a:srgbClr val="969696"/>
                </a:solidFill>
              </a:ln>
            </c:spPr>
            <c:marker>
              <c:symbol val="x"/>
              <c:size val="7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val>
            <c:numRef>
              <c:f>Meses!$G$13:$G$24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Meses!$H$12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Meses!$H$13:$H$24</c:f>
              <c:numCach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Meses!$J$12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Meses!$J$13:$J$24</c:f>
              <c:numCache>
                <c:ptCount val="1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0" i="0" u="none" baseline="0">
                    <a:latin typeface="Arial"/>
                    <a:ea typeface="Arial"/>
                    <a:cs typeface="Arial"/>
                  </a:rPr>
                  <a:t> fallecidos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At val="1"/>
        <c:crossBetween val="between"/>
        <c:dispUnits/>
        <c:majorUnit val="4"/>
        <c:minorUnit val="0.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fellecidos años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(Meses!$B$12:$H$12,Meses!$J$12)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(Meses!$B$25:$H$25,Meses!$J$25)</c:f>
              <c:numCache>
                <c:ptCount val="8"/>
                <c:pt idx="0">
                  <c:v>108</c:v>
                </c:pt>
                <c:pt idx="1">
                  <c:v>89</c:v>
                </c:pt>
                <c:pt idx="2">
                  <c:v>79</c:v>
                </c:pt>
                <c:pt idx="3">
                  <c:v>84</c:v>
                </c:pt>
                <c:pt idx="4">
                  <c:v>87</c:v>
                </c:pt>
                <c:pt idx="5">
                  <c:v>55</c:v>
                </c:pt>
                <c:pt idx="6">
                  <c:v>48</c:v>
                </c:pt>
                <c:pt idx="7">
                  <c:v>46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2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Acumulado fallecidos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Meses!$A$13:$A$24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Meses!$I$13:$I$24</c:f>
              <c:numCache>
                <c:ptCount val="12"/>
                <c:pt idx="0">
                  <c:v>4</c:v>
                </c:pt>
                <c:pt idx="1">
                  <c:v>7</c:v>
                </c:pt>
                <c:pt idx="2">
                  <c:v>9</c:v>
                </c:pt>
                <c:pt idx="3">
                  <c:v>17</c:v>
                </c:pt>
                <c:pt idx="4">
                  <c:v>19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34</c:v>
                </c:pt>
                <c:pt idx="9">
                  <c:v>40</c:v>
                </c:pt>
                <c:pt idx="10">
                  <c:v>45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Meses!$A$13:$A$24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Meses!$K$13:$K$24</c:f>
              <c:numCach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14</c:v>
                </c:pt>
                <c:pt idx="5">
                  <c:v>21</c:v>
                </c:pt>
                <c:pt idx="6">
                  <c:v>29</c:v>
                </c:pt>
                <c:pt idx="7">
                  <c:v>35</c:v>
                </c:pt>
                <c:pt idx="8">
                  <c:v>39</c:v>
                </c:pt>
                <c:pt idx="9">
                  <c:v>42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Fallecidos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3779527559055118" right="1.3779527559055118" top="0" bottom="0.9448818897637796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29</xdr:col>
      <xdr:colOff>104775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47800" y="180975"/>
          <a:ext cx="125349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28575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7625"/>
        <a:ext cx="814387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3</xdr:row>
      <xdr:rowOff>57150</xdr:rowOff>
    </xdr:from>
    <xdr:to>
      <xdr:col>13</xdr:col>
      <xdr:colOff>790575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09900" y="542925"/>
          <a:ext cx="673417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Fallecidos por meses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142875</xdr:rowOff>
    </xdr:from>
    <xdr:to>
      <xdr:col>12</xdr:col>
      <xdr:colOff>704850</xdr:colOff>
      <xdr:row>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723900" y="1162050"/>
          <a:ext cx="60007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 Black"/>
              <a:cs typeface="Arial Black"/>
            </a:rPr>
            <a:t>Mortalidad por días de la semana</a:t>
          </a:r>
        </a:p>
      </xdr:txBody>
    </xdr:sp>
    <xdr:clientData/>
  </xdr:twoCellAnchor>
  <xdr:twoCellAnchor>
    <xdr:from>
      <xdr:col>0</xdr:col>
      <xdr:colOff>723900</xdr:colOff>
      <xdr:row>0</xdr:row>
      <xdr:rowOff>19050</xdr:rowOff>
    </xdr:from>
    <xdr:to>
      <xdr:col>6</xdr:col>
      <xdr:colOff>428625</xdr:colOff>
      <xdr:row>1</xdr:row>
      <xdr:rowOff>695325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3019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5</xdr:col>
      <xdr:colOff>447675</xdr:colOff>
      <xdr:row>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52525" y="457200"/>
          <a:ext cx="24669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Por tramos de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28575</xdr:rowOff>
    </xdr:from>
    <xdr:to>
      <xdr:col>6</xdr:col>
      <xdr:colOff>381000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04825" y="514350"/>
          <a:ext cx="3876675" cy="495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Relacion entre mortalidad y vehiculo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95250</xdr:rowOff>
    </xdr:from>
    <xdr:to>
      <xdr:col>6</xdr:col>
      <xdr:colOff>628650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00175" y="95250"/>
          <a:ext cx="395287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latin typeface="Arial"/>
              <a:cs typeface="Arial"/>
            </a:rPr>
            <a:t>Histórico 10 años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38100</xdr:rowOff>
    </xdr:from>
    <xdr:to>
      <xdr:col>1</xdr:col>
      <xdr:colOff>352425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6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C58" sqref="C58"/>
    </sheetView>
  </sheetViews>
  <sheetFormatPr defaultColWidth="11.421875" defaultRowHeight="12.75"/>
  <cols>
    <col min="1" max="1" width="6.28125" style="0" customWidth="1"/>
    <col min="2" max="2" width="3.71093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4.8515625" style="0" customWidth="1"/>
    <col min="29" max="30" width="7.71093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7.00390625" style="0" customWidth="1"/>
    <col min="35" max="35" width="7.421875" style="0" customWidth="1"/>
    <col min="36" max="36" width="4.00390625" style="0" customWidth="1"/>
    <col min="37" max="37" width="5.421875" style="0" customWidth="1"/>
    <col min="38" max="38" width="3.8515625" style="0" customWidth="1"/>
    <col min="39" max="39" width="5.28125" style="0" customWidth="1"/>
    <col min="40" max="40" width="4.421875" style="0" customWidth="1"/>
  </cols>
  <sheetData>
    <row r="1" spans="1:42" ht="4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10"/>
      <c r="AP1" s="10"/>
    </row>
    <row r="2" spans="1:42" s="6" customFormat="1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4"/>
      <c r="AP2" s="4"/>
    </row>
    <row r="3" spans="1:42" s="6" customFormat="1" ht="3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4"/>
      <c r="AP3" s="4"/>
    </row>
    <row r="4" spans="1:42" s="6" customFormat="1" ht="3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4"/>
      <c r="AP4" s="4"/>
    </row>
    <row r="5" spans="1:42" s="6" customFormat="1" ht="5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4"/>
      <c r="AP5" s="4"/>
    </row>
    <row r="6" spans="1:42" s="6" customFormat="1" ht="30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4"/>
      <c r="AP6" s="4"/>
    </row>
    <row r="7" spans="1:40" s="6" customFormat="1" ht="12.75" customHeight="1" thickBot="1">
      <c r="A7" s="2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  <c r="V7" s="4"/>
      <c r="W7" s="4"/>
      <c r="X7" s="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6" customFormat="1" ht="9.75" customHeight="1" hidden="1" thickBot="1">
      <c r="A8" s="2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4"/>
      <c r="T8" s="4"/>
      <c r="U8" s="4"/>
      <c r="V8" s="4"/>
      <c r="W8" s="4"/>
      <c r="X8" s="3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6" customFormat="1" ht="13.5" hidden="1" thickBot="1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6" customFormat="1" ht="13.5" hidden="1" thickBot="1">
      <c r="A10" s="2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4"/>
      <c r="T10" s="4"/>
      <c r="U10" s="4"/>
      <c r="V10" s="4"/>
      <c r="W10" s="4"/>
      <c r="X10" s="3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3.5" hidden="1" thickBot="1">
      <c r="A11" s="7"/>
      <c r="B11" s="8"/>
      <c r="C11" s="8"/>
      <c r="D11" s="8"/>
      <c r="E11" s="8"/>
      <c r="F11" s="9"/>
      <c r="G11" s="8"/>
      <c r="H11" s="10"/>
      <c r="I11" s="10"/>
      <c r="J11" s="10"/>
      <c r="K11" s="10"/>
      <c r="L11" s="10"/>
      <c r="M11" s="10"/>
      <c r="N11" s="10"/>
      <c r="O11" s="38"/>
      <c r="P11" s="3"/>
      <c r="Q11" s="3"/>
      <c r="R11" s="3"/>
      <c r="S11" s="10"/>
      <c r="T11" s="10"/>
      <c r="U11" s="10"/>
      <c r="V11" s="10"/>
      <c r="W11" s="10"/>
      <c r="X11" s="8"/>
      <c r="Y11" s="4"/>
      <c r="Z11" s="4"/>
      <c r="AA11" s="4"/>
      <c r="AB11" s="4" t="s">
        <v>58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 t="s">
        <v>29</v>
      </c>
      <c r="AN11" s="4"/>
    </row>
    <row r="12" spans="1:40" ht="15" customHeight="1">
      <c r="A12" s="47" t="s">
        <v>30</v>
      </c>
      <c r="B12" s="93" t="s">
        <v>146</v>
      </c>
      <c r="C12" s="48" t="s">
        <v>31</v>
      </c>
      <c r="D12" s="48" t="s">
        <v>32</v>
      </c>
      <c r="E12" s="48" t="s">
        <v>33</v>
      </c>
      <c r="F12" s="49" t="s">
        <v>34</v>
      </c>
      <c r="G12" s="48" t="s">
        <v>32</v>
      </c>
      <c r="H12" s="50" t="s">
        <v>35</v>
      </c>
      <c r="I12" s="50" t="s">
        <v>36</v>
      </c>
      <c r="J12" s="50" t="s">
        <v>37</v>
      </c>
      <c r="K12" s="50" t="s">
        <v>38</v>
      </c>
      <c r="L12" s="50" t="s">
        <v>39</v>
      </c>
      <c r="M12" s="50" t="s">
        <v>40</v>
      </c>
      <c r="N12" s="50" t="s">
        <v>41</v>
      </c>
      <c r="O12" s="48" t="s">
        <v>42</v>
      </c>
      <c r="P12" s="48" t="s">
        <v>43</v>
      </c>
      <c r="Q12" s="48" t="s">
        <v>82</v>
      </c>
      <c r="R12" s="48" t="s">
        <v>29</v>
      </c>
      <c r="S12" s="48" t="s">
        <v>44</v>
      </c>
      <c r="T12" s="48" t="s">
        <v>45</v>
      </c>
      <c r="U12" s="48" t="s">
        <v>46</v>
      </c>
      <c r="V12" s="48" t="s">
        <v>47</v>
      </c>
      <c r="W12" s="48" t="s">
        <v>77</v>
      </c>
      <c r="X12" s="48" t="s">
        <v>48</v>
      </c>
      <c r="Y12" s="50" t="s">
        <v>110</v>
      </c>
      <c r="Z12" s="50" t="s">
        <v>49</v>
      </c>
      <c r="AA12" s="50" t="s">
        <v>50</v>
      </c>
      <c r="AB12" s="50" t="s">
        <v>40</v>
      </c>
      <c r="AC12" s="50" t="s">
        <v>190</v>
      </c>
      <c r="AD12" s="50" t="s">
        <v>68</v>
      </c>
      <c r="AE12" s="50" t="s">
        <v>69</v>
      </c>
      <c r="AF12" s="50" t="s">
        <v>70</v>
      </c>
      <c r="AG12" s="50" t="s">
        <v>35</v>
      </c>
      <c r="AH12" s="67" t="s">
        <v>67</v>
      </c>
      <c r="AI12" s="67" t="s">
        <v>71</v>
      </c>
      <c r="AJ12" s="50" t="s">
        <v>51</v>
      </c>
      <c r="AK12" s="54" t="s">
        <v>59</v>
      </c>
      <c r="AL12" s="50" t="s">
        <v>35</v>
      </c>
      <c r="AM12" s="50" t="s">
        <v>52</v>
      </c>
      <c r="AN12" s="51" t="s">
        <v>53</v>
      </c>
    </row>
    <row r="13" spans="1:40" s="11" customFormat="1" ht="38.25">
      <c r="A13" s="39">
        <v>1</v>
      </c>
      <c r="B13" s="39">
        <v>1</v>
      </c>
      <c r="C13" s="39">
        <v>1</v>
      </c>
      <c r="D13" s="57">
        <v>2</v>
      </c>
      <c r="E13" s="43" t="s">
        <v>1</v>
      </c>
      <c r="F13" s="41">
        <v>0.3923611111111111</v>
      </c>
      <c r="G13" s="43" t="s">
        <v>74</v>
      </c>
      <c r="H13" s="81"/>
      <c r="I13" s="81"/>
      <c r="J13" s="81">
        <v>1</v>
      </c>
      <c r="K13" s="81"/>
      <c r="L13" s="81"/>
      <c r="M13" s="81"/>
      <c r="N13" s="81"/>
      <c r="O13" s="40"/>
      <c r="P13" s="42" t="s">
        <v>211</v>
      </c>
      <c r="Q13" s="42" t="s">
        <v>75</v>
      </c>
      <c r="R13" s="43">
        <v>31</v>
      </c>
      <c r="S13" s="43" t="s">
        <v>54</v>
      </c>
      <c r="T13" s="43" t="s">
        <v>72</v>
      </c>
      <c r="U13" s="43" t="s">
        <v>55</v>
      </c>
      <c r="V13" s="40"/>
      <c r="W13" s="40" t="s">
        <v>78</v>
      </c>
      <c r="X13" s="79"/>
      <c r="Y13" s="43" t="s">
        <v>76</v>
      </c>
      <c r="Z13" s="45">
        <v>0.8</v>
      </c>
      <c r="AA13" s="43" t="s">
        <v>56</v>
      </c>
      <c r="AB13" s="46" t="s">
        <v>57</v>
      </c>
      <c r="AC13" s="57"/>
      <c r="AD13" s="57"/>
      <c r="AE13" s="57"/>
      <c r="AF13" s="57"/>
      <c r="AG13" s="80">
        <v>1</v>
      </c>
      <c r="AH13" s="80"/>
      <c r="AI13" s="80"/>
      <c r="AJ13" s="43" t="s">
        <v>65</v>
      </c>
      <c r="AK13" s="40"/>
      <c r="AL13" s="39"/>
      <c r="AM13" s="46"/>
      <c r="AN13" s="46">
        <v>1</v>
      </c>
    </row>
    <row r="14" spans="1:40" s="11" customFormat="1" ht="38.25">
      <c r="A14" s="39">
        <v>2</v>
      </c>
      <c r="B14" s="39">
        <v>2</v>
      </c>
      <c r="C14" s="39">
        <v>2</v>
      </c>
      <c r="D14" s="57">
        <v>31</v>
      </c>
      <c r="E14" s="43" t="s">
        <v>1</v>
      </c>
      <c r="F14" s="41">
        <v>0.5361111111111111</v>
      </c>
      <c r="G14" s="43" t="s">
        <v>83</v>
      </c>
      <c r="H14" s="81"/>
      <c r="I14" s="81"/>
      <c r="J14" s="81"/>
      <c r="K14" s="81">
        <v>1</v>
      </c>
      <c r="L14" s="81"/>
      <c r="M14" s="81"/>
      <c r="N14" s="81"/>
      <c r="O14" s="40"/>
      <c r="P14" s="42" t="s">
        <v>212</v>
      </c>
      <c r="Q14" s="42" t="s">
        <v>121</v>
      </c>
      <c r="R14" s="43">
        <v>26</v>
      </c>
      <c r="S14" s="43" t="s">
        <v>54</v>
      </c>
      <c r="T14" s="43" t="s">
        <v>84</v>
      </c>
      <c r="U14" s="43" t="s">
        <v>55</v>
      </c>
      <c r="V14" s="40"/>
      <c r="W14" s="40" t="s">
        <v>78</v>
      </c>
      <c r="X14" s="79"/>
      <c r="Y14" s="43" t="s">
        <v>85</v>
      </c>
      <c r="Z14" s="45" t="s">
        <v>213</v>
      </c>
      <c r="AA14" s="43" t="s">
        <v>84</v>
      </c>
      <c r="AB14" s="46" t="s">
        <v>88</v>
      </c>
      <c r="AC14" s="57"/>
      <c r="AD14" s="57"/>
      <c r="AE14" s="57"/>
      <c r="AF14" s="57">
        <v>1</v>
      </c>
      <c r="AG14" s="80"/>
      <c r="AH14" s="80"/>
      <c r="AI14" s="80"/>
      <c r="AJ14" s="43" t="s">
        <v>89</v>
      </c>
      <c r="AK14" s="40"/>
      <c r="AL14" s="39"/>
      <c r="AM14" s="46">
        <v>1</v>
      </c>
      <c r="AN14" s="46"/>
    </row>
    <row r="15" spans="1:40" s="11" customFormat="1" ht="38.25">
      <c r="A15" s="39">
        <v>2</v>
      </c>
      <c r="B15" s="39">
        <v>3</v>
      </c>
      <c r="C15" s="39">
        <v>3</v>
      </c>
      <c r="D15" s="57">
        <v>31</v>
      </c>
      <c r="E15" s="43" t="s">
        <v>1</v>
      </c>
      <c r="F15" s="41">
        <v>0.5361111111111111</v>
      </c>
      <c r="G15" s="43" t="s">
        <v>83</v>
      </c>
      <c r="H15" s="81"/>
      <c r="I15" s="81"/>
      <c r="J15" s="81"/>
      <c r="K15" s="81">
        <v>1</v>
      </c>
      <c r="L15" s="81"/>
      <c r="M15" s="81"/>
      <c r="N15" s="81"/>
      <c r="O15" s="40"/>
      <c r="P15" s="42" t="s">
        <v>212</v>
      </c>
      <c r="Q15" s="42" t="s">
        <v>121</v>
      </c>
      <c r="R15" s="43">
        <v>21</v>
      </c>
      <c r="S15" s="43" t="s">
        <v>86</v>
      </c>
      <c r="T15" s="43" t="s">
        <v>84</v>
      </c>
      <c r="U15" s="43" t="s">
        <v>55</v>
      </c>
      <c r="V15" s="40"/>
      <c r="W15" s="40" t="s">
        <v>87</v>
      </c>
      <c r="X15" s="79"/>
      <c r="Y15" s="43" t="s">
        <v>85</v>
      </c>
      <c r="Z15" s="45" t="s">
        <v>213</v>
      </c>
      <c r="AA15" s="43" t="s">
        <v>84</v>
      </c>
      <c r="AB15" s="46" t="s">
        <v>88</v>
      </c>
      <c r="AC15" s="57"/>
      <c r="AD15" s="57"/>
      <c r="AE15" s="57"/>
      <c r="AF15" s="57">
        <v>1</v>
      </c>
      <c r="AG15" s="80"/>
      <c r="AH15" s="80"/>
      <c r="AI15" s="80"/>
      <c r="AJ15" s="43" t="s">
        <v>89</v>
      </c>
      <c r="AK15" s="40"/>
      <c r="AL15" s="39"/>
      <c r="AM15" s="46">
        <v>1</v>
      </c>
      <c r="AN15" s="46"/>
    </row>
    <row r="16" spans="1:40" s="11" customFormat="1" ht="38.25">
      <c r="A16" s="39">
        <v>3</v>
      </c>
      <c r="B16" s="39">
        <v>4</v>
      </c>
      <c r="C16" s="39">
        <v>4</v>
      </c>
      <c r="D16" s="57">
        <v>19</v>
      </c>
      <c r="E16" s="43" t="s">
        <v>9</v>
      </c>
      <c r="F16" s="41">
        <v>0.5659722222222222</v>
      </c>
      <c r="G16" s="43" t="s">
        <v>90</v>
      </c>
      <c r="H16" s="81"/>
      <c r="I16" s="81">
        <v>1</v>
      </c>
      <c r="J16" s="81"/>
      <c r="K16" s="81"/>
      <c r="L16" s="81"/>
      <c r="M16" s="81"/>
      <c r="N16" s="81"/>
      <c r="O16" s="40"/>
      <c r="P16" s="42" t="s">
        <v>215</v>
      </c>
      <c r="Q16" s="42" t="s">
        <v>91</v>
      </c>
      <c r="R16" s="43">
        <v>27</v>
      </c>
      <c r="S16" s="43" t="s">
        <v>54</v>
      </c>
      <c r="T16" s="43" t="s">
        <v>92</v>
      </c>
      <c r="U16" s="43" t="s">
        <v>93</v>
      </c>
      <c r="V16" s="40"/>
      <c r="W16" s="40" t="s">
        <v>87</v>
      </c>
      <c r="X16" s="79"/>
      <c r="Y16" s="43" t="s">
        <v>94</v>
      </c>
      <c r="Z16" s="45" t="s">
        <v>214</v>
      </c>
      <c r="AA16" s="43" t="s">
        <v>95</v>
      </c>
      <c r="AB16" s="46" t="s">
        <v>96</v>
      </c>
      <c r="AC16" s="57"/>
      <c r="AD16" s="57"/>
      <c r="AE16" s="57">
        <v>1</v>
      </c>
      <c r="AF16" s="57"/>
      <c r="AG16" s="80"/>
      <c r="AH16" s="80"/>
      <c r="AI16" s="80"/>
      <c r="AJ16" s="43" t="s">
        <v>97</v>
      </c>
      <c r="AK16" s="40"/>
      <c r="AL16" s="39"/>
      <c r="AM16" s="46">
        <v>1</v>
      </c>
      <c r="AN16" s="46"/>
    </row>
    <row r="17" spans="1:40" s="11" customFormat="1" ht="25.5">
      <c r="A17" s="39">
        <v>4</v>
      </c>
      <c r="B17" s="39">
        <v>5</v>
      </c>
      <c r="C17" s="39"/>
      <c r="D17" s="57">
        <v>27</v>
      </c>
      <c r="E17" s="43" t="s">
        <v>9</v>
      </c>
      <c r="F17" s="41">
        <v>0.4375</v>
      </c>
      <c r="G17" s="43" t="s">
        <v>74</v>
      </c>
      <c r="H17" s="81"/>
      <c r="I17" s="81"/>
      <c r="J17" s="81">
        <v>1</v>
      </c>
      <c r="K17" s="81"/>
      <c r="L17" s="81"/>
      <c r="M17" s="81"/>
      <c r="N17" s="81"/>
      <c r="O17" s="40"/>
      <c r="P17" s="42" t="s">
        <v>100</v>
      </c>
      <c r="Q17" s="42" t="s">
        <v>99</v>
      </c>
      <c r="R17" s="43">
        <v>81</v>
      </c>
      <c r="S17" s="43" t="s">
        <v>86</v>
      </c>
      <c r="T17" s="43" t="s">
        <v>101</v>
      </c>
      <c r="U17" s="43" t="s">
        <v>24</v>
      </c>
      <c r="V17" s="40"/>
      <c r="W17" s="90" t="s">
        <v>6</v>
      </c>
      <c r="X17" s="79"/>
      <c r="Y17" s="43" t="s">
        <v>102</v>
      </c>
      <c r="Z17" s="45"/>
      <c r="AA17" s="43" t="s">
        <v>101</v>
      </c>
      <c r="AB17" s="46" t="s">
        <v>103</v>
      </c>
      <c r="AC17" s="57"/>
      <c r="AD17" s="57"/>
      <c r="AE17" s="57"/>
      <c r="AF17" s="57"/>
      <c r="AG17" s="80"/>
      <c r="AH17" s="80">
        <v>1</v>
      </c>
      <c r="AI17" s="80"/>
      <c r="AJ17" s="43" t="s">
        <v>104</v>
      </c>
      <c r="AK17" s="40"/>
      <c r="AL17" s="39"/>
      <c r="AM17" s="46"/>
      <c r="AN17" s="46">
        <v>1</v>
      </c>
    </row>
    <row r="18" spans="1:40" s="11" customFormat="1" ht="63.75">
      <c r="A18" s="39">
        <v>5</v>
      </c>
      <c r="B18" s="39">
        <v>6</v>
      </c>
      <c r="C18" s="39">
        <v>5</v>
      </c>
      <c r="D18" s="57">
        <v>16</v>
      </c>
      <c r="E18" s="43" t="s">
        <v>12</v>
      </c>
      <c r="F18" s="41">
        <v>0.3993055555555556</v>
      </c>
      <c r="G18" s="43" t="s">
        <v>74</v>
      </c>
      <c r="H18" s="81"/>
      <c r="I18" s="81"/>
      <c r="J18" s="81">
        <v>1</v>
      </c>
      <c r="K18" s="81"/>
      <c r="L18" s="81"/>
      <c r="M18" s="81"/>
      <c r="N18" s="81"/>
      <c r="O18" s="40"/>
      <c r="P18" s="42" t="s">
        <v>216</v>
      </c>
      <c r="Q18" s="42" t="s">
        <v>217</v>
      </c>
      <c r="R18" s="43">
        <v>60</v>
      </c>
      <c r="S18" s="43" t="s">
        <v>54</v>
      </c>
      <c r="T18" s="43" t="s">
        <v>107</v>
      </c>
      <c r="U18" s="43" t="s">
        <v>55</v>
      </c>
      <c r="V18" s="40"/>
      <c r="W18" s="43" t="s">
        <v>108</v>
      </c>
      <c r="X18" s="79"/>
      <c r="Y18" s="43" t="s">
        <v>109</v>
      </c>
      <c r="Z18" s="45" t="s">
        <v>116</v>
      </c>
      <c r="AA18" s="43" t="s">
        <v>124</v>
      </c>
      <c r="AB18" s="46" t="s">
        <v>103</v>
      </c>
      <c r="AC18" s="57">
        <v>1</v>
      </c>
      <c r="AD18" s="57"/>
      <c r="AE18" s="57"/>
      <c r="AF18" s="57"/>
      <c r="AG18" s="80"/>
      <c r="AH18" s="80"/>
      <c r="AI18" s="80"/>
      <c r="AJ18" s="43" t="s">
        <v>119</v>
      </c>
      <c r="AK18" s="40"/>
      <c r="AL18" s="39"/>
      <c r="AM18" s="46"/>
      <c r="AN18" s="46">
        <v>1</v>
      </c>
    </row>
    <row r="19" spans="1:40" s="11" customFormat="1" ht="12.75">
      <c r="A19" s="39">
        <v>6</v>
      </c>
      <c r="B19" s="39">
        <v>7</v>
      </c>
      <c r="C19" s="39">
        <v>6</v>
      </c>
      <c r="D19" s="57">
        <v>18</v>
      </c>
      <c r="E19" s="43" t="s">
        <v>12</v>
      </c>
      <c r="F19" s="41">
        <v>0.2881944444444445</v>
      </c>
      <c r="G19" s="43" t="s">
        <v>111</v>
      </c>
      <c r="H19" s="81"/>
      <c r="I19" s="81"/>
      <c r="J19" s="81"/>
      <c r="K19" s="81"/>
      <c r="L19" s="81">
        <v>1</v>
      </c>
      <c r="M19" s="81"/>
      <c r="N19" s="81"/>
      <c r="O19" s="40"/>
      <c r="P19" s="42" t="s">
        <v>218</v>
      </c>
      <c r="Q19" s="42" t="s">
        <v>219</v>
      </c>
      <c r="R19" s="43">
        <v>64</v>
      </c>
      <c r="S19" s="43" t="s">
        <v>54</v>
      </c>
      <c r="T19" s="43" t="s">
        <v>113</v>
      </c>
      <c r="U19" s="43" t="s">
        <v>55</v>
      </c>
      <c r="V19" s="40"/>
      <c r="W19" s="90" t="s">
        <v>6</v>
      </c>
      <c r="X19" s="79"/>
      <c r="Y19" s="43" t="s">
        <v>114</v>
      </c>
      <c r="Z19" s="45" t="s">
        <v>117</v>
      </c>
      <c r="AA19" s="43" t="s">
        <v>115</v>
      </c>
      <c r="AB19" s="46" t="s">
        <v>118</v>
      </c>
      <c r="AC19" s="57"/>
      <c r="AD19" s="57"/>
      <c r="AE19" s="57">
        <v>1</v>
      </c>
      <c r="AF19" s="57"/>
      <c r="AG19" s="80"/>
      <c r="AH19" s="80"/>
      <c r="AI19" s="80"/>
      <c r="AJ19" s="43" t="s">
        <v>120</v>
      </c>
      <c r="AK19" s="40"/>
      <c r="AL19" s="39"/>
      <c r="AM19" s="46"/>
      <c r="AN19" s="46">
        <v>1</v>
      </c>
    </row>
    <row r="20" spans="1:40" s="11" customFormat="1" ht="25.5">
      <c r="A20" s="39">
        <v>7</v>
      </c>
      <c r="B20" s="39">
        <v>8</v>
      </c>
      <c r="C20" s="39">
        <v>7</v>
      </c>
      <c r="D20" s="57">
        <v>2</v>
      </c>
      <c r="E20" s="43" t="s">
        <v>13</v>
      </c>
      <c r="F20" s="41"/>
      <c r="G20" s="43" t="s">
        <v>111</v>
      </c>
      <c r="H20" s="81"/>
      <c r="I20" s="81"/>
      <c r="J20" s="81"/>
      <c r="K20" s="81"/>
      <c r="L20" s="81">
        <v>1</v>
      </c>
      <c r="M20" s="81"/>
      <c r="N20" s="81"/>
      <c r="O20" s="40"/>
      <c r="P20" s="42" t="s">
        <v>220</v>
      </c>
      <c r="Q20" s="42"/>
      <c r="R20" s="43">
        <v>72</v>
      </c>
      <c r="S20" s="43" t="s">
        <v>54</v>
      </c>
      <c r="T20" s="43" t="s">
        <v>122</v>
      </c>
      <c r="U20" s="43" t="s">
        <v>55</v>
      </c>
      <c r="V20" s="40"/>
      <c r="W20" s="43" t="s">
        <v>78</v>
      </c>
      <c r="X20" s="92"/>
      <c r="Y20" s="43" t="s">
        <v>123</v>
      </c>
      <c r="Z20" s="81">
        <v>398</v>
      </c>
      <c r="AA20" s="43" t="s">
        <v>124</v>
      </c>
      <c r="AB20" s="46" t="s">
        <v>103</v>
      </c>
      <c r="AC20" s="57">
        <v>1</v>
      </c>
      <c r="AD20" s="57"/>
      <c r="AE20" s="57"/>
      <c r="AF20" s="57"/>
      <c r="AG20" s="80"/>
      <c r="AH20" s="80"/>
      <c r="AI20" s="80"/>
      <c r="AJ20" s="43" t="s">
        <v>125</v>
      </c>
      <c r="AK20" s="40"/>
      <c r="AL20" s="39"/>
      <c r="AM20" s="46"/>
      <c r="AN20" s="46">
        <v>1</v>
      </c>
    </row>
    <row r="21" spans="1:40" s="11" customFormat="1" ht="25.5">
      <c r="A21" s="39">
        <v>7</v>
      </c>
      <c r="B21" s="39">
        <v>9</v>
      </c>
      <c r="C21" s="39">
        <v>8</v>
      </c>
      <c r="D21" s="57">
        <v>2</v>
      </c>
      <c r="E21" s="43" t="s">
        <v>13</v>
      </c>
      <c r="F21" s="41"/>
      <c r="G21" s="43" t="s">
        <v>111</v>
      </c>
      <c r="H21" s="81"/>
      <c r="I21" s="81"/>
      <c r="J21" s="81"/>
      <c r="K21" s="81"/>
      <c r="L21" s="81">
        <v>1</v>
      </c>
      <c r="M21" s="81"/>
      <c r="N21" s="81"/>
      <c r="O21" s="40"/>
      <c r="P21" s="42" t="s">
        <v>220</v>
      </c>
      <c r="Q21" s="42"/>
      <c r="R21" s="43">
        <v>72</v>
      </c>
      <c r="S21" s="43" t="s">
        <v>86</v>
      </c>
      <c r="T21" s="43" t="s">
        <v>122</v>
      </c>
      <c r="U21" s="43" t="s">
        <v>55</v>
      </c>
      <c r="V21" s="40"/>
      <c r="W21" s="43" t="s">
        <v>87</v>
      </c>
      <c r="X21" s="92"/>
      <c r="Y21" s="43" t="s">
        <v>123</v>
      </c>
      <c r="Z21" s="81">
        <v>398</v>
      </c>
      <c r="AA21" s="43" t="s">
        <v>124</v>
      </c>
      <c r="AB21" s="46" t="s">
        <v>103</v>
      </c>
      <c r="AC21" s="57">
        <v>1</v>
      </c>
      <c r="AD21" s="57"/>
      <c r="AE21" s="57"/>
      <c r="AF21" s="57"/>
      <c r="AG21" s="80"/>
      <c r="AH21" s="80"/>
      <c r="AI21" s="80"/>
      <c r="AJ21" s="43" t="s">
        <v>125</v>
      </c>
      <c r="AK21" s="40"/>
      <c r="AL21" s="39"/>
      <c r="AM21" s="46"/>
      <c r="AN21" s="46">
        <v>1</v>
      </c>
    </row>
    <row r="22" spans="1:40" s="11" customFormat="1" ht="25.5">
      <c r="A22" s="39">
        <v>8</v>
      </c>
      <c r="B22" s="39">
        <v>10</v>
      </c>
      <c r="C22" s="39">
        <v>9</v>
      </c>
      <c r="D22" s="57">
        <v>10</v>
      </c>
      <c r="E22" s="43" t="s">
        <v>13</v>
      </c>
      <c r="F22" s="41">
        <v>0.84375</v>
      </c>
      <c r="G22" s="43" t="s">
        <v>128</v>
      </c>
      <c r="H22" s="81"/>
      <c r="I22" s="81"/>
      <c r="J22" s="81"/>
      <c r="K22" s="81"/>
      <c r="L22" s="81"/>
      <c r="M22" s="81">
        <v>1</v>
      </c>
      <c r="N22" s="81"/>
      <c r="O22" s="40"/>
      <c r="P22" s="42" t="s">
        <v>221</v>
      </c>
      <c r="Q22" s="42" t="s">
        <v>222</v>
      </c>
      <c r="R22" s="43">
        <v>19</v>
      </c>
      <c r="S22" s="43" t="s">
        <v>54</v>
      </c>
      <c r="T22" s="43" t="s">
        <v>126</v>
      </c>
      <c r="U22" s="43" t="s">
        <v>55</v>
      </c>
      <c r="V22" s="40"/>
      <c r="W22" s="43" t="s">
        <v>78</v>
      </c>
      <c r="X22" s="92"/>
      <c r="Y22" s="43" t="s">
        <v>127</v>
      </c>
      <c r="Z22" s="81" t="s">
        <v>223</v>
      </c>
      <c r="AA22" s="43" t="s">
        <v>224</v>
      </c>
      <c r="AB22" s="46" t="s">
        <v>118</v>
      </c>
      <c r="AC22" s="57"/>
      <c r="AD22" s="57"/>
      <c r="AE22" s="57">
        <v>1</v>
      </c>
      <c r="AF22" s="57"/>
      <c r="AG22" s="80"/>
      <c r="AH22" s="80"/>
      <c r="AI22" s="80"/>
      <c r="AJ22" s="43" t="s">
        <v>119</v>
      </c>
      <c r="AK22" s="40"/>
      <c r="AL22" s="39"/>
      <c r="AM22" s="46">
        <v>1</v>
      </c>
      <c r="AN22" s="46"/>
    </row>
    <row r="23" spans="1:40" s="11" customFormat="1" ht="25.5">
      <c r="A23" s="39">
        <v>9</v>
      </c>
      <c r="B23" s="39">
        <v>11</v>
      </c>
      <c r="C23" s="39"/>
      <c r="D23" s="57">
        <v>15</v>
      </c>
      <c r="E23" s="43" t="s">
        <v>13</v>
      </c>
      <c r="F23" s="41">
        <v>0.4930555555555556</v>
      </c>
      <c r="G23" s="43" t="s">
        <v>83</v>
      </c>
      <c r="H23" s="81"/>
      <c r="I23" s="81"/>
      <c r="J23" s="81"/>
      <c r="K23" s="81">
        <v>1</v>
      </c>
      <c r="L23" s="81"/>
      <c r="M23" s="81"/>
      <c r="N23" s="81"/>
      <c r="O23" s="40"/>
      <c r="P23" s="42" t="s">
        <v>129</v>
      </c>
      <c r="Q23" s="42" t="s">
        <v>99</v>
      </c>
      <c r="R23" s="43">
        <v>80</v>
      </c>
      <c r="S23" s="43" t="s">
        <v>54</v>
      </c>
      <c r="T23" s="43" t="s">
        <v>130</v>
      </c>
      <c r="U23" s="43" t="s">
        <v>24</v>
      </c>
      <c r="V23" s="40"/>
      <c r="W23" s="90" t="s">
        <v>6</v>
      </c>
      <c r="X23" s="92"/>
      <c r="Y23" s="43" t="s">
        <v>131</v>
      </c>
      <c r="Z23" s="81"/>
      <c r="AA23" s="43" t="s">
        <v>130</v>
      </c>
      <c r="AB23" s="46" t="s">
        <v>88</v>
      </c>
      <c r="AC23" s="57"/>
      <c r="AD23" s="57"/>
      <c r="AE23" s="57"/>
      <c r="AF23" s="57"/>
      <c r="AG23" s="80"/>
      <c r="AH23" s="80">
        <v>1</v>
      </c>
      <c r="AI23" s="80"/>
      <c r="AJ23" s="43" t="s">
        <v>104</v>
      </c>
      <c r="AK23" s="40"/>
      <c r="AL23" s="39"/>
      <c r="AM23" s="46"/>
      <c r="AN23" s="46">
        <v>1</v>
      </c>
    </row>
    <row r="24" spans="1:40" s="11" customFormat="1" ht="25.5">
      <c r="A24" s="39">
        <v>10</v>
      </c>
      <c r="B24" s="39">
        <v>12</v>
      </c>
      <c r="C24" s="39">
        <v>10</v>
      </c>
      <c r="D24" s="57">
        <v>23</v>
      </c>
      <c r="E24" s="43" t="s">
        <v>13</v>
      </c>
      <c r="F24" s="41">
        <v>0.7055555555555556</v>
      </c>
      <c r="G24" s="43" t="s">
        <v>111</v>
      </c>
      <c r="H24" s="81"/>
      <c r="I24" s="81"/>
      <c r="J24" s="81"/>
      <c r="K24" s="81"/>
      <c r="L24" s="81">
        <v>1</v>
      </c>
      <c r="M24" s="81"/>
      <c r="N24" s="81"/>
      <c r="O24" s="40"/>
      <c r="P24" s="42" t="s">
        <v>225</v>
      </c>
      <c r="Q24" s="42" t="s">
        <v>106</v>
      </c>
      <c r="R24" s="43">
        <v>31</v>
      </c>
      <c r="S24" s="43" t="s">
        <v>54</v>
      </c>
      <c r="T24" s="43" t="s">
        <v>113</v>
      </c>
      <c r="U24" s="43" t="s">
        <v>55</v>
      </c>
      <c r="V24" s="40"/>
      <c r="W24" s="43" t="s">
        <v>78</v>
      </c>
      <c r="X24" s="92"/>
      <c r="Y24" s="43" t="s">
        <v>133</v>
      </c>
      <c r="Z24" s="81" t="s">
        <v>226</v>
      </c>
      <c r="AA24" s="43" t="s">
        <v>134</v>
      </c>
      <c r="AB24" s="46" t="s">
        <v>135</v>
      </c>
      <c r="AC24" s="57"/>
      <c r="AD24" s="57"/>
      <c r="AE24" s="57">
        <v>1</v>
      </c>
      <c r="AF24" s="57"/>
      <c r="AG24" s="80"/>
      <c r="AH24" s="80"/>
      <c r="AI24" s="80"/>
      <c r="AJ24" s="43" t="s">
        <v>119</v>
      </c>
      <c r="AK24" s="40"/>
      <c r="AL24" s="39"/>
      <c r="AM24" s="46"/>
      <c r="AN24" s="46">
        <v>1</v>
      </c>
    </row>
    <row r="25" spans="1:40" s="11" customFormat="1" ht="25.5">
      <c r="A25" s="39">
        <v>10</v>
      </c>
      <c r="B25" s="39">
        <v>13</v>
      </c>
      <c r="C25" s="39">
        <v>11</v>
      </c>
      <c r="D25" s="57">
        <v>23</v>
      </c>
      <c r="E25" s="43" t="s">
        <v>13</v>
      </c>
      <c r="F25" s="41">
        <v>0.7055555555555556</v>
      </c>
      <c r="G25" s="43" t="s">
        <v>111</v>
      </c>
      <c r="H25" s="81"/>
      <c r="I25" s="81"/>
      <c r="J25" s="81"/>
      <c r="K25" s="81"/>
      <c r="L25" s="81">
        <v>1</v>
      </c>
      <c r="M25" s="81"/>
      <c r="N25" s="81"/>
      <c r="O25" s="40"/>
      <c r="P25" s="42" t="s">
        <v>225</v>
      </c>
      <c r="Q25" s="42" t="s">
        <v>106</v>
      </c>
      <c r="R25" s="43">
        <v>25</v>
      </c>
      <c r="S25" s="43" t="s">
        <v>54</v>
      </c>
      <c r="T25" s="43" t="s">
        <v>113</v>
      </c>
      <c r="U25" s="43" t="s">
        <v>55</v>
      </c>
      <c r="V25" s="40"/>
      <c r="W25" s="43" t="s">
        <v>87</v>
      </c>
      <c r="X25" s="92"/>
      <c r="Y25" s="43" t="s">
        <v>133</v>
      </c>
      <c r="Z25" s="81" t="s">
        <v>226</v>
      </c>
      <c r="AA25" s="43" t="s">
        <v>134</v>
      </c>
      <c r="AB25" s="46" t="s">
        <v>135</v>
      </c>
      <c r="AC25" s="57"/>
      <c r="AD25" s="57"/>
      <c r="AE25" s="57">
        <v>1</v>
      </c>
      <c r="AF25" s="57"/>
      <c r="AG25" s="80"/>
      <c r="AH25" s="80"/>
      <c r="AI25" s="80"/>
      <c r="AJ25" s="43" t="s">
        <v>119</v>
      </c>
      <c r="AK25" s="40"/>
      <c r="AL25" s="39"/>
      <c r="AM25" s="46">
        <v>1</v>
      </c>
      <c r="AN25" s="46"/>
    </row>
    <row r="26" spans="1:40" s="11" customFormat="1" ht="25.5">
      <c r="A26" s="39">
        <v>11</v>
      </c>
      <c r="B26" s="39">
        <v>14</v>
      </c>
      <c r="C26" s="39"/>
      <c r="D26" s="57">
        <v>30</v>
      </c>
      <c r="E26" s="43" t="s">
        <v>13</v>
      </c>
      <c r="F26" s="41">
        <v>0.3743055555555555</v>
      </c>
      <c r="G26" s="43" t="s">
        <v>111</v>
      </c>
      <c r="H26" s="81"/>
      <c r="I26" s="81"/>
      <c r="J26" s="81"/>
      <c r="K26" s="81"/>
      <c r="L26" s="81">
        <v>1</v>
      </c>
      <c r="M26" s="81"/>
      <c r="N26" s="81"/>
      <c r="O26" s="40"/>
      <c r="P26" s="42" t="s">
        <v>112</v>
      </c>
      <c r="Q26" s="42" t="s">
        <v>99</v>
      </c>
      <c r="R26" s="43">
        <v>67</v>
      </c>
      <c r="S26" s="43" t="s">
        <v>54</v>
      </c>
      <c r="T26" s="43" t="s">
        <v>136</v>
      </c>
      <c r="U26" s="43" t="s">
        <v>55</v>
      </c>
      <c r="V26" s="40"/>
      <c r="W26" s="90" t="s">
        <v>6</v>
      </c>
      <c r="X26" s="92"/>
      <c r="Y26" s="43" t="s">
        <v>137</v>
      </c>
      <c r="Z26" s="81"/>
      <c r="AA26" s="43" t="s">
        <v>136</v>
      </c>
      <c r="AB26" s="46" t="s">
        <v>138</v>
      </c>
      <c r="AC26" s="57"/>
      <c r="AD26" s="57"/>
      <c r="AE26" s="57"/>
      <c r="AF26" s="57"/>
      <c r="AG26" s="80"/>
      <c r="AH26" s="80">
        <v>1</v>
      </c>
      <c r="AI26" s="80"/>
      <c r="AJ26" s="43" t="s">
        <v>120</v>
      </c>
      <c r="AK26" s="40"/>
      <c r="AL26" s="39"/>
      <c r="AM26" s="46"/>
      <c r="AN26" s="46">
        <v>1</v>
      </c>
    </row>
    <row r="27" spans="1:40" s="11" customFormat="1" ht="25.5">
      <c r="A27" s="39">
        <v>12</v>
      </c>
      <c r="B27" s="39">
        <v>15</v>
      </c>
      <c r="C27" s="39">
        <v>12</v>
      </c>
      <c r="D27" s="57">
        <v>8</v>
      </c>
      <c r="E27" s="43" t="s">
        <v>14</v>
      </c>
      <c r="F27" s="41">
        <v>0.8020833333333334</v>
      </c>
      <c r="G27" s="43" t="s">
        <v>139</v>
      </c>
      <c r="H27" s="81"/>
      <c r="I27" s="81"/>
      <c r="J27" s="81"/>
      <c r="K27" s="81"/>
      <c r="L27" s="81"/>
      <c r="M27" s="81"/>
      <c r="N27" s="81">
        <v>1</v>
      </c>
      <c r="O27" s="40"/>
      <c r="P27" s="42" t="s">
        <v>144</v>
      </c>
      <c r="Q27" s="42" t="s">
        <v>140</v>
      </c>
      <c r="R27" s="43">
        <v>41</v>
      </c>
      <c r="S27" s="43" t="s">
        <v>86</v>
      </c>
      <c r="T27" s="43" t="s">
        <v>113</v>
      </c>
      <c r="U27" s="43" t="s">
        <v>55</v>
      </c>
      <c r="V27" s="40"/>
      <c r="W27" s="43" t="s">
        <v>108</v>
      </c>
      <c r="X27" s="92"/>
      <c r="Y27" s="43" t="s">
        <v>143</v>
      </c>
      <c r="Z27" s="81">
        <v>21</v>
      </c>
      <c r="AA27" s="43" t="s">
        <v>141</v>
      </c>
      <c r="AB27" s="46" t="s">
        <v>118</v>
      </c>
      <c r="AC27" s="57"/>
      <c r="AD27" s="57"/>
      <c r="AE27" s="57">
        <v>1</v>
      </c>
      <c r="AF27" s="57"/>
      <c r="AG27" s="80"/>
      <c r="AH27" s="80"/>
      <c r="AI27" s="80"/>
      <c r="AJ27" s="43" t="s">
        <v>125</v>
      </c>
      <c r="AK27" s="40"/>
      <c r="AL27" s="39"/>
      <c r="AM27" s="46">
        <v>1</v>
      </c>
      <c r="AN27" s="46"/>
    </row>
    <row r="28" spans="1:40" s="11" customFormat="1" ht="25.5">
      <c r="A28" s="39">
        <v>12</v>
      </c>
      <c r="B28" s="39">
        <v>16</v>
      </c>
      <c r="C28" s="39">
        <v>13</v>
      </c>
      <c r="D28" s="57">
        <v>8</v>
      </c>
      <c r="E28" s="43" t="s">
        <v>14</v>
      </c>
      <c r="F28" s="41">
        <v>0.8020833333333334</v>
      </c>
      <c r="G28" s="43" t="s">
        <v>139</v>
      </c>
      <c r="H28" s="81"/>
      <c r="I28" s="81"/>
      <c r="J28" s="81"/>
      <c r="K28" s="81"/>
      <c r="L28" s="81"/>
      <c r="M28" s="81"/>
      <c r="N28" s="81">
        <v>1</v>
      </c>
      <c r="O28" s="40"/>
      <c r="P28" s="42" t="s">
        <v>144</v>
      </c>
      <c r="Q28" s="42" t="s">
        <v>140</v>
      </c>
      <c r="R28" s="43">
        <v>6</v>
      </c>
      <c r="S28" s="43" t="s">
        <v>150</v>
      </c>
      <c r="T28" s="43" t="s">
        <v>113</v>
      </c>
      <c r="U28" s="43" t="s">
        <v>55</v>
      </c>
      <c r="V28" s="40"/>
      <c r="W28" s="43" t="s">
        <v>142</v>
      </c>
      <c r="X28" s="92"/>
      <c r="Y28" s="43" t="s">
        <v>143</v>
      </c>
      <c r="Z28" s="81">
        <v>21</v>
      </c>
      <c r="AA28" s="43" t="s">
        <v>141</v>
      </c>
      <c r="AB28" s="46" t="s">
        <v>118</v>
      </c>
      <c r="AC28" s="57"/>
      <c r="AD28" s="57"/>
      <c r="AE28" s="57">
        <v>1</v>
      </c>
      <c r="AF28" s="57"/>
      <c r="AG28" s="80"/>
      <c r="AH28" s="80"/>
      <c r="AI28" s="80"/>
      <c r="AJ28" s="43" t="s">
        <v>125</v>
      </c>
      <c r="AK28" s="40"/>
      <c r="AL28" s="40">
        <v>1</v>
      </c>
      <c r="AM28" s="46"/>
      <c r="AN28" s="46"/>
    </row>
    <row r="29" spans="1:40" s="11" customFormat="1" ht="25.5">
      <c r="A29" s="39">
        <v>12</v>
      </c>
      <c r="B29" s="39">
        <v>17</v>
      </c>
      <c r="C29" s="39">
        <v>14</v>
      </c>
      <c r="D29" s="57">
        <v>8</v>
      </c>
      <c r="E29" s="43" t="s">
        <v>14</v>
      </c>
      <c r="F29" s="41">
        <v>0.8020833333333334</v>
      </c>
      <c r="G29" s="43" t="s">
        <v>139</v>
      </c>
      <c r="H29" s="81"/>
      <c r="I29" s="81"/>
      <c r="J29" s="81"/>
      <c r="K29" s="81"/>
      <c r="L29" s="81"/>
      <c r="M29" s="81"/>
      <c r="N29" s="81">
        <v>1</v>
      </c>
      <c r="O29" s="40"/>
      <c r="P29" s="42" t="s">
        <v>144</v>
      </c>
      <c r="Q29" s="42" t="s">
        <v>140</v>
      </c>
      <c r="R29" s="43">
        <v>1</v>
      </c>
      <c r="S29" s="43" t="s">
        <v>145</v>
      </c>
      <c r="T29" s="43" t="s">
        <v>113</v>
      </c>
      <c r="U29" s="43" t="s">
        <v>55</v>
      </c>
      <c r="V29" s="40"/>
      <c r="W29" s="43" t="s">
        <v>142</v>
      </c>
      <c r="X29" s="92"/>
      <c r="Y29" s="43" t="s">
        <v>143</v>
      </c>
      <c r="Z29" s="81">
        <v>21</v>
      </c>
      <c r="AA29" s="43" t="s">
        <v>141</v>
      </c>
      <c r="AB29" s="46" t="s">
        <v>118</v>
      </c>
      <c r="AC29" s="57"/>
      <c r="AD29" s="57"/>
      <c r="AE29" s="57">
        <v>1</v>
      </c>
      <c r="AF29" s="57"/>
      <c r="AG29" s="80"/>
      <c r="AH29" s="80"/>
      <c r="AI29" s="80"/>
      <c r="AJ29" s="43" t="s">
        <v>125</v>
      </c>
      <c r="AK29" s="40"/>
      <c r="AL29" s="40">
        <v>1</v>
      </c>
      <c r="AM29" s="46"/>
      <c r="AN29" s="46"/>
    </row>
    <row r="30" spans="1:40" s="11" customFormat="1" ht="25.5">
      <c r="A30" s="39">
        <v>13</v>
      </c>
      <c r="B30" s="39">
        <v>18</v>
      </c>
      <c r="C30" s="39">
        <v>15</v>
      </c>
      <c r="D30" s="57">
        <v>9</v>
      </c>
      <c r="E30" s="43" t="s">
        <v>14</v>
      </c>
      <c r="F30" s="41">
        <v>0.3125</v>
      </c>
      <c r="G30" s="43" t="s">
        <v>148</v>
      </c>
      <c r="H30" s="81">
        <v>1</v>
      </c>
      <c r="I30" s="81"/>
      <c r="J30" s="81"/>
      <c r="K30" s="81"/>
      <c r="L30" s="81"/>
      <c r="M30" s="81"/>
      <c r="N30" s="81"/>
      <c r="O30" s="40"/>
      <c r="P30" s="42" t="s">
        <v>151</v>
      </c>
      <c r="Q30" s="42" t="s">
        <v>152</v>
      </c>
      <c r="R30" s="43">
        <v>67</v>
      </c>
      <c r="S30" s="43" t="s">
        <v>54</v>
      </c>
      <c r="T30" s="43" t="s">
        <v>153</v>
      </c>
      <c r="U30" s="43" t="s">
        <v>154</v>
      </c>
      <c r="V30" s="40"/>
      <c r="W30" s="43" t="s">
        <v>78</v>
      </c>
      <c r="X30" s="92"/>
      <c r="Y30" s="43" t="s">
        <v>149</v>
      </c>
      <c r="Z30" s="81">
        <v>1</v>
      </c>
      <c r="AA30" s="43" t="s">
        <v>84</v>
      </c>
      <c r="AB30" s="46" t="s">
        <v>88</v>
      </c>
      <c r="AC30" s="57"/>
      <c r="AD30" s="57"/>
      <c r="AE30" s="57"/>
      <c r="AF30" s="57">
        <v>1</v>
      </c>
      <c r="AG30" s="80"/>
      <c r="AH30" s="80"/>
      <c r="AI30" s="80"/>
      <c r="AJ30" s="43" t="s">
        <v>155</v>
      </c>
      <c r="AK30" s="40"/>
      <c r="AL30" s="40"/>
      <c r="AM30" s="46"/>
      <c r="AN30" s="46">
        <v>1</v>
      </c>
    </row>
    <row r="31" spans="1:40" s="11" customFormat="1" ht="25.5">
      <c r="A31" s="39">
        <v>14</v>
      </c>
      <c r="B31" s="39">
        <v>19</v>
      </c>
      <c r="C31" s="39"/>
      <c r="D31" s="57">
        <v>20</v>
      </c>
      <c r="E31" s="43" t="s">
        <v>14</v>
      </c>
      <c r="F31" s="41">
        <v>0.5208333333333334</v>
      </c>
      <c r="G31" s="43" t="s">
        <v>111</v>
      </c>
      <c r="H31" s="81"/>
      <c r="I31" s="81"/>
      <c r="J31" s="81"/>
      <c r="K31" s="81"/>
      <c r="L31" s="81">
        <v>1</v>
      </c>
      <c r="M31" s="81"/>
      <c r="N31" s="81"/>
      <c r="O31" s="40"/>
      <c r="P31" s="42" t="s">
        <v>158</v>
      </c>
      <c r="Q31" s="42" t="s">
        <v>159</v>
      </c>
      <c r="R31" s="43">
        <v>17</v>
      </c>
      <c r="S31" s="43" t="s">
        <v>54</v>
      </c>
      <c r="T31" s="43" t="s">
        <v>160</v>
      </c>
      <c r="U31" s="43" t="s">
        <v>161</v>
      </c>
      <c r="V31" s="40"/>
      <c r="W31" s="43" t="s">
        <v>78</v>
      </c>
      <c r="X31" s="92"/>
      <c r="Y31" s="43" t="s">
        <v>162</v>
      </c>
      <c r="Z31" s="81"/>
      <c r="AA31" s="43" t="s">
        <v>160</v>
      </c>
      <c r="AB31" s="46" t="s">
        <v>118</v>
      </c>
      <c r="AC31" s="57"/>
      <c r="AD31" s="57"/>
      <c r="AE31" s="57"/>
      <c r="AF31" s="57"/>
      <c r="AG31" s="80"/>
      <c r="AH31" s="57">
        <v>1</v>
      </c>
      <c r="AI31" s="80"/>
      <c r="AJ31" s="43" t="s">
        <v>166</v>
      </c>
      <c r="AK31" s="40"/>
      <c r="AL31" s="40">
        <v>1</v>
      </c>
      <c r="AM31" s="46"/>
      <c r="AN31" s="46"/>
    </row>
    <row r="32" spans="1:40" s="11" customFormat="1" ht="25.5">
      <c r="A32" s="39">
        <v>15</v>
      </c>
      <c r="B32" s="39">
        <v>20</v>
      </c>
      <c r="C32" s="39">
        <v>16</v>
      </c>
      <c r="D32" s="57">
        <v>21</v>
      </c>
      <c r="E32" s="43" t="s">
        <v>14</v>
      </c>
      <c r="F32" s="41">
        <v>0.0625</v>
      </c>
      <c r="G32" s="43" t="s">
        <v>128</v>
      </c>
      <c r="H32" s="81"/>
      <c r="I32" s="81"/>
      <c r="J32" s="81"/>
      <c r="K32" s="81"/>
      <c r="L32" s="81"/>
      <c r="M32" s="81">
        <v>1</v>
      </c>
      <c r="N32" s="81"/>
      <c r="O32" s="40"/>
      <c r="P32" s="42" t="s">
        <v>156</v>
      </c>
      <c r="Q32" s="42" t="s">
        <v>147</v>
      </c>
      <c r="R32" s="43">
        <v>25</v>
      </c>
      <c r="S32" s="43" t="s">
        <v>86</v>
      </c>
      <c r="T32" s="43" t="s">
        <v>126</v>
      </c>
      <c r="U32" s="43" t="s">
        <v>55</v>
      </c>
      <c r="V32" s="40"/>
      <c r="W32" s="43" t="s">
        <v>87</v>
      </c>
      <c r="X32" s="92"/>
      <c r="Y32" s="43" t="s">
        <v>143</v>
      </c>
      <c r="Z32" s="81">
        <v>38.1</v>
      </c>
      <c r="AA32" s="43" t="s">
        <v>157</v>
      </c>
      <c r="AB32" s="46" t="s">
        <v>118</v>
      </c>
      <c r="AC32" s="57"/>
      <c r="AD32" s="57"/>
      <c r="AE32" s="57">
        <v>1</v>
      </c>
      <c r="AF32" s="57"/>
      <c r="AG32" s="80"/>
      <c r="AH32" s="80"/>
      <c r="AI32" s="80"/>
      <c r="AJ32" s="43" t="s">
        <v>89</v>
      </c>
      <c r="AK32" s="40"/>
      <c r="AL32" s="40"/>
      <c r="AM32" s="46">
        <v>1</v>
      </c>
      <c r="AN32" s="46"/>
    </row>
    <row r="33" spans="1:40" s="11" customFormat="1" ht="25.5">
      <c r="A33" s="39">
        <v>16</v>
      </c>
      <c r="B33" s="39">
        <v>21</v>
      </c>
      <c r="C33" s="39">
        <v>17</v>
      </c>
      <c r="D33" s="57">
        <v>22</v>
      </c>
      <c r="E33" s="43" t="s">
        <v>14</v>
      </c>
      <c r="F33" s="41">
        <v>0.7291666666666666</v>
      </c>
      <c r="G33" s="43" t="s">
        <v>139</v>
      </c>
      <c r="H33" s="81"/>
      <c r="I33" s="81"/>
      <c r="J33" s="81"/>
      <c r="K33" s="81"/>
      <c r="L33" s="81"/>
      <c r="M33" s="81"/>
      <c r="N33" s="81">
        <v>1</v>
      </c>
      <c r="O33" s="40"/>
      <c r="P33" s="42" t="s">
        <v>227</v>
      </c>
      <c r="Q33" s="42" t="s">
        <v>163</v>
      </c>
      <c r="R33" s="43">
        <v>23</v>
      </c>
      <c r="S33" s="43" t="s">
        <v>54</v>
      </c>
      <c r="T33" s="43" t="s">
        <v>167</v>
      </c>
      <c r="U33" s="43" t="s">
        <v>55</v>
      </c>
      <c r="V33" s="40"/>
      <c r="W33" s="43" t="s">
        <v>78</v>
      </c>
      <c r="X33" s="92"/>
      <c r="Y33" s="43" t="s">
        <v>164</v>
      </c>
      <c r="Z33" s="81">
        <v>14</v>
      </c>
      <c r="AA33" s="43" t="s">
        <v>165</v>
      </c>
      <c r="AB33" s="46" t="s">
        <v>118</v>
      </c>
      <c r="AC33" s="57"/>
      <c r="AD33" s="57"/>
      <c r="AE33" s="57"/>
      <c r="AF33" s="57">
        <v>1</v>
      </c>
      <c r="AG33" s="80"/>
      <c r="AH33" s="80"/>
      <c r="AI33" s="80"/>
      <c r="AJ33" s="43" t="s">
        <v>89</v>
      </c>
      <c r="AK33" s="40"/>
      <c r="AL33" s="40"/>
      <c r="AM33" s="46">
        <v>1</v>
      </c>
      <c r="AN33" s="46"/>
    </row>
    <row r="34" spans="1:40" s="11" customFormat="1" ht="25.5">
      <c r="A34" s="39">
        <v>17</v>
      </c>
      <c r="B34" s="39">
        <v>22</v>
      </c>
      <c r="C34" s="39">
        <v>18</v>
      </c>
      <c r="D34" s="57">
        <v>3</v>
      </c>
      <c r="E34" s="43" t="s">
        <v>15</v>
      </c>
      <c r="F34" s="41">
        <v>0.14930555555555555</v>
      </c>
      <c r="G34" s="43" t="s">
        <v>83</v>
      </c>
      <c r="H34" s="81"/>
      <c r="I34" s="81"/>
      <c r="J34" s="81"/>
      <c r="K34" s="81">
        <v>1</v>
      </c>
      <c r="L34" s="81"/>
      <c r="M34" s="81"/>
      <c r="N34" s="81"/>
      <c r="O34" s="40"/>
      <c r="P34" s="42" t="s">
        <v>228</v>
      </c>
      <c r="Q34" s="42" t="s">
        <v>168</v>
      </c>
      <c r="R34" s="43">
        <v>27</v>
      </c>
      <c r="S34" s="43" t="s">
        <v>54</v>
      </c>
      <c r="T34" s="43" t="s">
        <v>169</v>
      </c>
      <c r="U34" s="43" t="s">
        <v>24</v>
      </c>
      <c r="V34" s="40"/>
      <c r="W34" s="43" t="s">
        <v>78</v>
      </c>
      <c r="X34" s="92"/>
      <c r="Y34" s="43" t="s">
        <v>123</v>
      </c>
      <c r="Z34" s="81">
        <v>403.2</v>
      </c>
      <c r="AA34" s="43" t="s">
        <v>124</v>
      </c>
      <c r="AB34" s="46" t="s">
        <v>103</v>
      </c>
      <c r="AC34" s="57">
        <v>1</v>
      </c>
      <c r="AD34" s="57"/>
      <c r="AE34" s="57"/>
      <c r="AF34" s="57"/>
      <c r="AG34" s="80"/>
      <c r="AH34" s="80"/>
      <c r="AI34" s="80"/>
      <c r="AJ34" s="43" t="s">
        <v>170</v>
      </c>
      <c r="AK34" s="40"/>
      <c r="AL34" s="40"/>
      <c r="AM34" s="46">
        <v>1</v>
      </c>
      <c r="AN34" s="46"/>
    </row>
    <row r="35" spans="1:40" s="11" customFormat="1" ht="25.5">
      <c r="A35" s="39">
        <v>18</v>
      </c>
      <c r="B35" s="39">
        <v>23</v>
      </c>
      <c r="C35" s="39">
        <v>19</v>
      </c>
      <c r="D35" s="57">
        <v>8</v>
      </c>
      <c r="E35" s="43" t="s">
        <v>15</v>
      </c>
      <c r="F35" s="41">
        <v>0.43402777777777773</v>
      </c>
      <c r="G35" s="43" t="s">
        <v>90</v>
      </c>
      <c r="H35" s="81"/>
      <c r="I35" s="81">
        <v>1</v>
      </c>
      <c r="J35" s="81"/>
      <c r="K35" s="81"/>
      <c r="L35" s="81"/>
      <c r="M35" s="81"/>
      <c r="N35" s="81"/>
      <c r="O35" s="40"/>
      <c r="P35" s="42" t="s">
        <v>229</v>
      </c>
      <c r="Q35" s="42" t="s">
        <v>163</v>
      </c>
      <c r="R35" s="43">
        <v>37</v>
      </c>
      <c r="S35" s="43" t="s">
        <v>54</v>
      </c>
      <c r="T35" s="43" t="s">
        <v>171</v>
      </c>
      <c r="U35" s="43" t="s">
        <v>55</v>
      </c>
      <c r="V35" s="40"/>
      <c r="W35" s="43" t="s">
        <v>78</v>
      </c>
      <c r="X35" s="92"/>
      <c r="Y35" s="43" t="s">
        <v>172</v>
      </c>
      <c r="Z35" s="81">
        <v>38</v>
      </c>
      <c r="AA35" s="43" t="s">
        <v>173</v>
      </c>
      <c r="AB35" s="46" t="s">
        <v>135</v>
      </c>
      <c r="AC35" s="57"/>
      <c r="AD35" s="57"/>
      <c r="AE35" s="57">
        <v>1</v>
      </c>
      <c r="AF35" s="57"/>
      <c r="AG35" s="80"/>
      <c r="AH35" s="80"/>
      <c r="AI35" s="80"/>
      <c r="AJ35" s="43" t="s">
        <v>89</v>
      </c>
      <c r="AK35" s="40"/>
      <c r="AL35" s="40"/>
      <c r="AM35" s="46"/>
      <c r="AN35" s="46">
        <v>1</v>
      </c>
    </row>
    <row r="36" spans="1:40" s="11" customFormat="1" ht="25.5">
      <c r="A36" s="39">
        <v>19</v>
      </c>
      <c r="B36" s="39">
        <v>24</v>
      </c>
      <c r="C36" s="39">
        <v>20</v>
      </c>
      <c r="D36" s="57">
        <v>8</v>
      </c>
      <c r="E36" s="43" t="s">
        <v>15</v>
      </c>
      <c r="F36" s="41">
        <v>0.6798611111111111</v>
      </c>
      <c r="G36" s="43" t="s">
        <v>90</v>
      </c>
      <c r="H36" s="81"/>
      <c r="I36" s="81">
        <v>1</v>
      </c>
      <c r="J36" s="81"/>
      <c r="K36" s="81"/>
      <c r="L36" s="81"/>
      <c r="M36" s="81"/>
      <c r="N36" s="81"/>
      <c r="O36" s="40"/>
      <c r="P36" s="42" t="s">
        <v>230</v>
      </c>
      <c r="Q36" s="42" t="s">
        <v>163</v>
      </c>
      <c r="R36" s="43">
        <v>3</v>
      </c>
      <c r="S36" s="43" t="s">
        <v>145</v>
      </c>
      <c r="T36" s="43" t="s">
        <v>174</v>
      </c>
      <c r="U36" s="43" t="s">
        <v>55</v>
      </c>
      <c r="V36" s="40"/>
      <c r="W36" s="43" t="s">
        <v>87</v>
      </c>
      <c r="X36" s="92"/>
      <c r="Y36" s="43" t="s">
        <v>175</v>
      </c>
      <c r="Z36" s="81">
        <v>12.1</v>
      </c>
      <c r="AA36" s="43" t="s">
        <v>176</v>
      </c>
      <c r="AB36" s="46" t="s">
        <v>177</v>
      </c>
      <c r="AC36" s="57"/>
      <c r="AD36" s="57"/>
      <c r="AE36" s="57"/>
      <c r="AF36" s="57">
        <v>1</v>
      </c>
      <c r="AG36" s="80"/>
      <c r="AH36" s="80"/>
      <c r="AI36" s="80"/>
      <c r="AJ36" s="43" t="s">
        <v>89</v>
      </c>
      <c r="AK36" s="40"/>
      <c r="AL36" s="40">
        <v>1</v>
      </c>
      <c r="AM36" s="46"/>
      <c r="AN36" s="46"/>
    </row>
    <row r="37" spans="1:40" s="11" customFormat="1" ht="38.25">
      <c r="A37" s="39">
        <v>20</v>
      </c>
      <c r="B37" s="39">
        <v>25</v>
      </c>
      <c r="C37" s="39">
        <v>21</v>
      </c>
      <c r="D37" s="57">
        <v>20</v>
      </c>
      <c r="E37" s="43" t="s">
        <v>15</v>
      </c>
      <c r="F37" s="41">
        <v>0.40625</v>
      </c>
      <c r="G37" s="43" t="s">
        <v>139</v>
      </c>
      <c r="H37" s="81"/>
      <c r="I37" s="81"/>
      <c r="J37" s="81"/>
      <c r="K37" s="81"/>
      <c r="L37" s="81"/>
      <c r="M37" s="81"/>
      <c r="N37" s="81">
        <v>1</v>
      </c>
      <c r="O37" s="40"/>
      <c r="P37" s="42" t="s">
        <v>231</v>
      </c>
      <c r="Q37" s="42" t="s">
        <v>180</v>
      </c>
      <c r="R37" s="43">
        <v>45</v>
      </c>
      <c r="S37" s="43" t="s">
        <v>54</v>
      </c>
      <c r="T37" s="43" t="s">
        <v>178</v>
      </c>
      <c r="U37" s="115" t="s">
        <v>55</v>
      </c>
      <c r="V37" s="40"/>
      <c r="W37" s="43" t="s">
        <v>182</v>
      </c>
      <c r="X37" s="92"/>
      <c r="Y37" s="43" t="s">
        <v>133</v>
      </c>
      <c r="Z37" s="81">
        <v>19.3</v>
      </c>
      <c r="AA37" s="43" t="s">
        <v>178</v>
      </c>
      <c r="AB37" s="46" t="s">
        <v>135</v>
      </c>
      <c r="AC37" s="57"/>
      <c r="AD37" s="57"/>
      <c r="AE37" s="57">
        <v>1</v>
      </c>
      <c r="AF37" s="57"/>
      <c r="AG37" s="80"/>
      <c r="AH37" s="80"/>
      <c r="AI37" s="80"/>
      <c r="AJ37" s="43" t="s">
        <v>179</v>
      </c>
      <c r="AK37" s="40"/>
      <c r="AL37" s="40"/>
      <c r="AM37" s="46">
        <v>1</v>
      </c>
      <c r="AN37" s="46"/>
    </row>
    <row r="38" spans="1:40" s="11" customFormat="1" ht="25.5">
      <c r="A38" s="39">
        <v>21</v>
      </c>
      <c r="B38" s="39">
        <v>26</v>
      </c>
      <c r="C38" s="39">
        <v>22</v>
      </c>
      <c r="D38" s="57">
        <v>24</v>
      </c>
      <c r="E38" s="43" t="s">
        <v>15</v>
      </c>
      <c r="F38" s="41">
        <v>0.9409722222222222</v>
      </c>
      <c r="G38" s="43" t="s">
        <v>83</v>
      </c>
      <c r="H38" s="81"/>
      <c r="I38" s="81"/>
      <c r="J38" s="81"/>
      <c r="K38" s="81">
        <v>1</v>
      </c>
      <c r="L38" s="81"/>
      <c r="M38" s="81"/>
      <c r="N38" s="81"/>
      <c r="O38" s="40"/>
      <c r="P38" s="42" t="s">
        <v>232</v>
      </c>
      <c r="Q38" s="42" t="s">
        <v>163</v>
      </c>
      <c r="R38" s="43">
        <v>29</v>
      </c>
      <c r="S38" s="43" t="s">
        <v>86</v>
      </c>
      <c r="T38" s="43" t="s">
        <v>181</v>
      </c>
      <c r="U38" s="115" t="s">
        <v>55</v>
      </c>
      <c r="V38" s="40"/>
      <c r="W38" s="43" t="s">
        <v>87</v>
      </c>
      <c r="X38" s="92"/>
      <c r="Y38" s="43" t="s">
        <v>183</v>
      </c>
      <c r="Z38" s="81">
        <v>128.3</v>
      </c>
      <c r="AA38" s="43" t="s">
        <v>208</v>
      </c>
      <c r="AB38" s="46"/>
      <c r="AC38" s="57">
        <v>1</v>
      </c>
      <c r="AD38" s="57"/>
      <c r="AE38" s="57"/>
      <c r="AF38" s="57"/>
      <c r="AG38" s="80"/>
      <c r="AH38" s="80"/>
      <c r="AI38" s="80"/>
      <c r="AJ38" s="43" t="s">
        <v>89</v>
      </c>
      <c r="AK38" s="40"/>
      <c r="AL38" s="40"/>
      <c r="AM38" s="46">
        <v>1</v>
      </c>
      <c r="AN38" s="46"/>
    </row>
    <row r="39" spans="1:40" s="11" customFormat="1" ht="25.5">
      <c r="A39" s="39">
        <v>21</v>
      </c>
      <c r="B39" s="39">
        <v>27</v>
      </c>
      <c r="C39" s="39">
        <v>23</v>
      </c>
      <c r="D39" s="57">
        <v>24</v>
      </c>
      <c r="E39" s="43" t="s">
        <v>15</v>
      </c>
      <c r="F39" s="41">
        <v>0.9409722222222222</v>
      </c>
      <c r="G39" s="43" t="s">
        <v>83</v>
      </c>
      <c r="H39" s="81"/>
      <c r="I39" s="81"/>
      <c r="J39" s="81"/>
      <c r="K39" s="81">
        <v>1</v>
      </c>
      <c r="L39" s="81"/>
      <c r="M39" s="81"/>
      <c r="N39" s="81"/>
      <c r="O39" s="40"/>
      <c r="P39" s="42" t="s">
        <v>232</v>
      </c>
      <c r="Q39" s="42" t="s">
        <v>163</v>
      </c>
      <c r="R39" s="43">
        <v>30</v>
      </c>
      <c r="S39" s="43" t="s">
        <v>86</v>
      </c>
      <c r="T39" s="43" t="s">
        <v>184</v>
      </c>
      <c r="U39" s="91" t="s">
        <v>55</v>
      </c>
      <c r="V39" s="40"/>
      <c r="W39" s="43" t="s">
        <v>87</v>
      </c>
      <c r="X39" s="92"/>
      <c r="Y39" s="43" t="s">
        <v>183</v>
      </c>
      <c r="Z39" s="81">
        <v>128.3</v>
      </c>
      <c r="AA39" s="43" t="s">
        <v>208</v>
      </c>
      <c r="AB39" s="46"/>
      <c r="AC39" s="57">
        <v>1</v>
      </c>
      <c r="AD39" s="57"/>
      <c r="AE39" s="57"/>
      <c r="AF39" s="57"/>
      <c r="AG39" s="80"/>
      <c r="AH39" s="80"/>
      <c r="AI39" s="80"/>
      <c r="AJ39" s="43" t="s">
        <v>89</v>
      </c>
      <c r="AK39" s="40"/>
      <c r="AL39" s="40"/>
      <c r="AM39" s="46">
        <v>1</v>
      </c>
      <c r="AN39" s="46"/>
    </row>
    <row r="40" spans="1:40" s="11" customFormat="1" ht="25.5">
      <c r="A40" s="39">
        <v>22</v>
      </c>
      <c r="B40" s="39">
        <v>28</v>
      </c>
      <c r="C40" s="39">
        <v>24</v>
      </c>
      <c r="D40" s="57">
        <v>27</v>
      </c>
      <c r="E40" s="43" t="s">
        <v>15</v>
      </c>
      <c r="F40" s="41">
        <v>0.7381944444444444</v>
      </c>
      <c r="G40" s="43" t="s">
        <v>139</v>
      </c>
      <c r="H40" s="81"/>
      <c r="I40" s="81"/>
      <c r="J40" s="81"/>
      <c r="K40" s="81"/>
      <c r="L40" s="81"/>
      <c r="M40" s="81"/>
      <c r="N40" s="81">
        <v>1</v>
      </c>
      <c r="O40" s="40"/>
      <c r="P40" s="42" t="s">
        <v>191</v>
      </c>
      <c r="Q40" s="42" t="s">
        <v>163</v>
      </c>
      <c r="R40" s="43">
        <v>67</v>
      </c>
      <c r="S40" s="43" t="s">
        <v>86</v>
      </c>
      <c r="T40" s="43" t="s">
        <v>185</v>
      </c>
      <c r="U40" s="43" t="s">
        <v>55</v>
      </c>
      <c r="V40" s="40"/>
      <c r="W40" s="40"/>
      <c r="X40" s="79"/>
      <c r="Y40" s="43" t="s">
        <v>186</v>
      </c>
      <c r="Z40" s="45">
        <v>44</v>
      </c>
      <c r="AA40" s="43" t="s">
        <v>134</v>
      </c>
      <c r="AB40" s="46" t="s">
        <v>135</v>
      </c>
      <c r="AC40" s="57">
        <v>1</v>
      </c>
      <c r="AD40" s="57"/>
      <c r="AE40" s="57"/>
      <c r="AF40" s="57"/>
      <c r="AG40" s="80"/>
      <c r="AH40" s="80"/>
      <c r="AI40" s="80"/>
      <c r="AJ40" s="43" t="s">
        <v>89</v>
      </c>
      <c r="AK40" s="40"/>
      <c r="AL40" s="39"/>
      <c r="AM40" s="46"/>
      <c r="AN40" s="46">
        <v>1</v>
      </c>
    </row>
    <row r="41" spans="1:40" s="96" customFormat="1" ht="25.5">
      <c r="A41" s="39">
        <v>23</v>
      </c>
      <c r="B41" s="39">
        <v>29</v>
      </c>
      <c r="C41" s="39"/>
      <c r="D41" s="57">
        <v>31</v>
      </c>
      <c r="E41" s="43" t="s">
        <v>15</v>
      </c>
      <c r="F41" s="41">
        <v>0.2708333333333333</v>
      </c>
      <c r="G41" s="43" t="s">
        <v>74</v>
      </c>
      <c r="H41" s="81"/>
      <c r="I41" s="81"/>
      <c r="J41" s="81">
        <v>1</v>
      </c>
      <c r="K41" s="81"/>
      <c r="L41" s="81"/>
      <c r="M41" s="81"/>
      <c r="N41" s="81"/>
      <c r="O41" s="98"/>
      <c r="P41" s="101" t="s">
        <v>192</v>
      </c>
      <c r="Q41" s="101" t="s">
        <v>187</v>
      </c>
      <c r="R41" s="43">
        <v>54</v>
      </c>
      <c r="S41" s="43" t="s">
        <v>54</v>
      </c>
      <c r="T41" s="43" t="s">
        <v>189</v>
      </c>
      <c r="U41" s="43" t="s">
        <v>55</v>
      </c>
      <c r="V41" s="98"/>
      <c r="W41" s="102" t="s">
        <v>78</v>
      </c>
      <c r="X41" s="79"/>
      <c r="Y41" s="43" t="s">
        <v>188</v>
      </c>
      <c r="Z41" s="45"/>
      <c r="AA41" s="43" t="s">
        <v>113</v>
      </c>
      <c r="AB41" s="46" t="s">
        <v>118</v>
      </c>
      <c r="AC41" s="57"/>
      <c r="AD41" s="57"/>
      <c r="AE41" s="57"/>
      <c r="AF41" s="57"/>
      <c r="AG41" s="80"/>
      <c r="AH41" s="57">
        <v>1</v>
      </c>
      <c r="AI41" s="80"/>
      <c r="AJ41" s="43" t="s">
        <v>89</v>
      </c>
      <c r="AK41" s="40"/>
      <c r="AL41" s="97"/>
      <c r="AM41" s="46"/>
      <c r="AN41" s="100">
        <v>1</v>
      </c>
    </row>
    <row r="42" spans="1:40" s="11" customFormat="1" ht="25.5">
      <c r="A42" s="39">
        <v>24</v>
      </c>
      <c r="B42" s="39">
        <v>30</v>
      </c>
      <c r="C42" s="39">
        <v>25</v>
      </c>
      <c r="D42" s="57">
        <v>14</v>
      </c>
      <c r="E42" s="43" t="s">
        <v>16</v>
      </c>
      <c r="F42" s="105">
        <v>0.6034722222222222</v>
      </c>
      <c r="G42" s="43" t="s">
        <v>83</v>
      </c>
      <c r="H42" s="81"/>
      <c r="I42" s="81"/>
      <c r="J42" s="81"/>
      <c r="K42" s="81">
        <v>1</v>
      </c>
      <c r="L42" s="81"/>
      <c r="M42" s="106"/>
      <c r="N42" s="81"/>
      <c r="O42" s="98"/>
      <c r="P42" s="101" t="s">
        <v>233</v>
      </c>
      <c r="Q42" s="101" t="s">
        <v>163</v>
      </c>
      <c r="R42" s="43">
        <v>63</v>
      </c>
      <c r="S42" s="43" t="s">
        <v>54</v>
      </c>
      <c r="T42" s="43" t="s">
        <v>193</v>
      </c>
      <c r="U42" s="43" t="s">
        <v>55</v>
      </c>
      <c r="V42" s="98"/>
      <c r="W42" s="102" t="s">
        <v>78</v>
      </c>
      <c r="X42" s="79"/>
      <c r="Y42" s="43" t="s">
        <v>194</v>
      </c>
      <c r="Z42" s="45" t="s">
        <v>234</v>
      </c>
      <c r="AA42" s="43" t="s">
        <v>136</v>
      </c>
      <c r="AB42" s="46" t="s">
        <v>138</v>
      </c>
      <c r="AC42" s="57"/>
      <c r="AD42" s="107"/>
      <c r="AE42" s="57"/>
      <c r="AF42" s="57">
        <v>1</v>
      </c>
      <c r="AG42" s="80"/>
      <c r="AH42" s="57"/>
      <c r="AI42" s="80"/>
      <c r="AJ42" s="43" t="s">
        <v>89</v>
      </c>
      <c r="AK42" s="40"/>
      <c r="AL42" s="97"/>
      <c r="AM42" s="46"/>
      <c r="AN42" s="100">
        <v>1</v>
      </c>
    </row>
    <row r="43" spans="1:40" s="11" customFormat="1" ht="25.5">
      <c r="A43" s="39">
        <v>25</v>
      </c>
      <c r="B43" s="39">
        <v>31</v>
      </c>
      <c r="C43" s="39">
        <v>26</v>
      </c>
      <c r="D43" s="57">
        <v>18</v>
      </c>
      <c r="E43" s="43" t="s">
        <v>16</v>
      </c>
      <c r="F43" s="105">
        <v>0.5520833333333334</v>
      </c>
      <c r="G43" s="43" t="s">
        <v>148</v>
      </c>
      <c r="H43" s="81">
        <v>1</v>
      </c>
      <c r="I43" s="81"/>
      <c r="J43" s="81"/>
      <c r="K43" s="81"/>
      <c r="L43" s="81"/>
      <c r="M43" s="106"/>
      <c r="N43" s="81"/>
      <c r="O43" s="98"/>
      <c r="P43" s="101" t="s">
        <v>235</v>
      </c>
      <c r="Q43" s="101" t="s">
        <v>195</v>
      </c>
      <c r="R43" s="43">
        <v>56</v>
      </c>
      <c r="S43" s="43" t="s">
        <v>54</v>
      </c>
      <c r="T43" s="43" t="s">
        <v>189</v>
      </c>
      <c r="U43" s="43" t="s">
        <v>55</v>
      </c>
      <c r="V43" s="98"/>
      <c r="W43" s="97" t="s">
        <v>6</v>
      </c>
      <c r="X43" s="79"/>
      <c r="Y43" s="43" t="s">
        <v>197</v>
      </c>
      <c r="Z43" s="45">
        <v>7.5</v>
      </c>
      <c r="AA43" s="43" t="s">
        <v>196</v>
      </c>
      <c r="AB43" s="46" t="s">
        <v>118</v>
      </c>
      <c r="AC43" s="80">
        <v>1</v>
      </c>
      <c r="AD43" s="107"/>
      <c r="AE43" s="57"/>
      <c r="AF43" s="57"/>
      <c r="AG43" s="80"/>
      <c r="AH43" s="57"/>
      <c r="AI43" s="80"/>
      <c r="AJ43" s="43" t="s">
        <v>89</v>
      </c>
      <c r="AK43" s="40"/>
      <c r="AL43" s="97"/>
      <c r="AM43" s="46"/>
      <c r="AN43" s="100">
        <v>1</v>
      </c>
    </row>
    <row r="44" spans="1:40" s="11" customFormat="1" ht="38.25">
      <c r="A44" s="39">
        <v>26</v>
      </c>
      <c r="B44" s="39">
        <v>32</v>
      </c>
      <c r="C44" s="39">
        <v>27</v>
      </c>
      <c r="D44" s="57">
        <v>20</v>
      </c>
      <c r="E44" s="43" t="s">
        <v>16</v>
      </c>
      <c r="F44" s="105">
        <v>0.611111111111111</v>
      </c>
      <c r="G44" s="43" t="s">
        <v>74</v>
      </c>
      <c r="H44" s="81"/>
      <c r="I44" s="81"/>
      <c r="J44" s="81">
        <v>1</v>
      </c>
      <c r="K44" s="81"/>
      <c r="L44" s="81"/>
      <c r="M44" s="106"/>
      <c r="N44" s="81"/>
      <c r="O44" s="98"/>
      <c r="P44" s="42" t="s">
        <v>236</v>
      </c>
      <c r="Q44" s="101" t="s">
        <v>91</v>
      </c>
      <c r="R44" s="43">
        <v>59</v>
      </c>
      <c r="S44" s="43" t="s">
        <v>86</v>
      </c>
      <c r="T44" s="43" t="s">
        <v>113</v>
      </c>
      <c r="U44" s="43" t="s">
        <v>55</v>
      </c>
      <c r="V44" s="98"/>
      <c r="W44" s="102" t="s">
        <v>78</v>
      </c>
      <c r="X44" s="79"/>
      <c r="Y44" s="43" t="s">
        <v>198</v>
      </c>
      <c r="Z44" s="45">
        <v>12.3</v>
      </c>
      <c r="AA44" s="43" t="s">
        <v>237</v>
      </c>
      <c r="AB44" s="46" t="s">
        <v>118</v>
      </c>
      <c r="AC44" s="80"/>
      <c r="AD44" s="107"/>
      <c r="AE44" s="57">
        <v>1</v>
      </c>
      <c r="AF44" s="57"/>
      <c r="AG44" s="80"/>
      <c r="AH44" s="57"/>
      <c r="AI44" s="80"/>
      <c r="AJ44" s="43" t="s">
        <v>89</v>
      </c>
      <c r="AK44" s="40"/>
      <c r="AL44" s="97"/>
      <c r="AM44" s="46"/>
      <c r="AN44" s="100">
        <v>1</v>
      </c>
    </row>
    <row r="45" spans="1:40" s="11" customFormat="1" ht="25.5">
      <c r="A45" s="39">
        <v>27</v>
      </c>
      <c r="B45" s="39">
        <v>33</v>
      </c>
      <c r="C45" s="39">
        <v>28</v>
      </c>
      <c r="D45" s="57">
        <v>21</v>
      </c>
      <c r="E45" s="43" t="s">
        <v>16</v>
      </c>
      <c r="F45" s="105">
        <v>0.3055555555555555</v>
      </c>
      <c r="G45" s="43" t="s">
        <v>83</v>
      </c>
      <c r="H45" s="81"/>
      <c r="I45" s="81"/>
      <c r="J45" s="81"/>
      <c r="K45" s="81">
        <v>1</v>
      </c>
      <c r="L45" s="81"/>
      <c r="M45" s="106"/>
      <c r="N45" s="81"/>
      <c r="O45" s="98"/>
      <c r="P45" s="99" t="s">
        <v>238</v>
      </c>
      <c r="Q45" s="42" t="s">
        <v>132</v>
      </c>
      <c r="R45" s="43">
        <v>18</v>
      </c>
      <c r="S45" s="43" t="s">
        <v>54</v>
      </c>
      <c r="T45" s="43" t="s">
        <v>113</v>
      </c>
      <c r="U45" s="43" t="s">
        <v>55</v>
      </c>
      <c r="V45" s="98"/>
      <c r="W45" s="102" t="s">
        <v>78</v>
      </c>
      <c r="X45" s="79"/>
      <c r="Y45" s="43" t="s">
        <v>172</v>
      </c>
      <c r="Z45" s="45">
        <v>36.7</v>
      </c>
      <c r="AA45" s="43" t="s">
        <v>199</v>
      </c>
      <c r="AB45" s="46" t="s">
        <v>177</v>
      </c>
      <c r="AC45" s="80"/>
      <c r="AD45" s="107"/>
      <c r="AE45" s="57">
        <v>1</v>
      </c>
      <c r="AF45" s="57"/>
      <c r="AG45" s="80"/>
      <c r="AH45" s="57"/>
      <c r="AI45" s="80"/>
      <c r="AJ45" s="43" t="s">
        <v>89</v>
      </c>
      <c r="AK45" s="40"/>
      <c r="AL45" s="97"/>
      <c r="AM45" s="46">
        <v>1</v>
      </c>
      <c r="AN45" s="40"/>
    </row>
    <row r="46" spans="1:40" s="11" customFormat="1" ht="25.5">
      <c r="A46" s="39">
        <v>28</v>
      </c>
      <c r="B46" s="39">
        <v>34</v>
      </c>
      <c r="C46" s="39"/>
      <c r="D46" s="57">
        <v>29</v>
      </c>
      <c r="E46" s="43" t="s">
        <v>16</v>
      </c>
      <c r="F46" s="105">
        <v>0.3333333333333333</v>
      </c>
      <c r="G46" s="43" t="s">
        <v>111</v>
      </c>
      <c r="H46" s="81"/>
      <c r="I46" s="81"/>
      <c r="J46" s="81"/>
      <c r="K46" s="81"/>
      <c r="L46" s="81">
        <v>1</v>
      </c>
      <c r="M46" s="106"/>
      <c r="N46" s="81"/>
      <c r="O46" s="98"/>
      <c r="P46" s="99" t="s">
        <v>200</v>
      </c>
      <c r="Q46" s="42" t="s">
        <v>163</v>
      </c>
      <c r="R46" s="43">
        <v>14</v>
      </c>
      <c r="S46" s="43" t="s">
        <v>86</v>
      </c>
      <c r="T46" s="43" t="s">
        <v>126</v>
      </c>
      <c r="U46" s="43" t="s">
        <v>55</v>
      </c>
      <c r="V46" s="98"/>
      <c r="W46" s="102" t="s">
        <v>87</v>
      </c>
      <c r="X46" s="79"/>
      <c r="Y46" s="108" t="s">
        <v>201</v>
      </c>
      <c r="Z46" s="45"/>
      <c r="AA46" s="43" t="s">
        <v>202</v>
      </c>
      <c r="AB46" s="46" t="s">
        <v>118</v>
      </c>
      <c r="AC46" s="80"/>
      <c r="AD46" s="107"/>
      <c r="AE46" s="57"/>
      <c r="AF46" s="57"/>
      <c r="AG46" s="80"/>
      <c r="AH46" s="57"/>
      <c r="AI46" s="57">
        <v>1</v>
      </c>
      <c r="AJ46" s="43" t="s">
        <v>89</v>
      </c>
      <c r="AK46" s="40"/>
      <c r="AL46" s="97"/>
      <c r="AM46" s="46">
        <v>1</v>
      </c>
      <c r="AN46" s="102"/>
    </row>
    <row r="47" spans="1:40" s="11" customFormat="1" ht="25.5">
      <c r="A47" s="39">
        <v>28</v>
      </c>
      <c r="B47" s="39">
        <v>35</v>
      </c>
      <c r="C47" s="39"/>
      <c r="D47" s="57">
        <v>29</v>
      </c>
      <c r="E47" s="43" t="s">
        <v>16</v>
      </c>
      <c r="F47" s="105">
        <v>0.3333333333333333</v>
      </c>
      <c r="G47" s="43" t="s">
        <v>111</v>
      </c>
      <c r="H47" s="81"/>
      <c r="I47" s="81"/>
      <c r="J47" s="81"/>
      <c r="K47" s="81"/>
      <c r="L47" s="81">
        <v>1</v>
      </c>
      <c r="M47" s="106"/>
      <c r="N47" s="81"/>
      <c r="O47" s="98"/>
      <c r="P47" s="99" t="s">
        <v>200</v>
      </c>
      <c r="Q47" s="42" t="s">
        <v>163</v>
      </c>
      <c r="R47" s="43">
        <v>16</v>
      </c>
      <c r="S47" s="43" t="s">
        <v>54</v>
      </c>
      <c r="T47" s="43" t="s">
        <v>126</v>
      </c>
      <c r="U47" s="43" t="s">
        <v>55</v>
      </c>
      <c r="V47" s="98"/>
      <c r="W47" s="102" t="s">
        <v>87</v>
      </c>
      <c r="X47" s="79"/>
      <c r="Y47" s="108" t="s">
        <v>201</v>
      </c>
      <c r="Z47" s="45"/>
      <c r="AA47" s="43" t="s">
        <v>202</v>
      </c>
      <c r="AB47" s="46" t="s">
        <v>118</v>
      </c>
      <c r="AC47" s="80"/>
      <c r="AD47" s="107"/>
      <c r="AE47" s="57"/>
      <c r="AF47" s="57"/>
      <c r="AG47" s="80"/>
      <c r="AH47" s="57"/>
      <c r="AI47" s="57">
        <v>1</v>
      </c>
      <c r="AJ47" s="43" t="s">
        <v>89</v>
      </c>
      <c r="AK47" s="40"/>
      <c r="AL47" s="97"/>
      <c r="AM47" s="46">
        <v>1</v>
      </c>
      <c r="AN47" s="102"/>
    </row>
    <row r="48" spans="1:40" s="11" customFormat="1" ht="12.75">
      <c r="A48" s="39">
        <v>29</v>
      </c>
      <c r="B48" s="39">
        <v>36</v>
      </c>
      <c r="C48" s="39">
        <v>29</v>
      </c>
      <c r="D48" s="57">
        <v>6</v>
      </c>
      <c r="E48" s="43" t="s">
        <v>20</v>
      </c>
      <c r="F48" s="105">
        <v>0.8125</v>
      </c>
      <c r="G48" s="43" t="s">
        <v>128</v>
      </c>
      <c r="H48" s="81"/>
      <c r="I48" s="81"/>
      <c r="J48" s="81"/>
      <c r="K48" s="81"/>
      <c r="L48" s="81"/>
      <c r="M48" s="106">
        <v>1</v>
      </c>
      <c r="N48" s="81"/>
      <c r="O48" s="98"/>
      <c r="P48" s="99" t="s">
        <v>239</v>
      </c>
      <c r="Q48" s="42" t="s">
        <v>106</v>
      </c>
      <c r="R48" s="43">
        <v>32</v>
      </c>
      <c r="S48" s="43" t="s">
        <v>54</v>
      </c>
      <c r="T48" s="43" t="s">
        <v>203</v>
      </c>
      <c r="U48" s="43" t="s">
        <v>204</v>
      </c>
      <c r="V48" s="98"/>
      <c r="W48" s="102" t="s">
        <v>78</v>
      </c>
      <c r="X48" s="79"/>
      <c r="Y48" s="43" t="s">
        <v>127</v>
      </c>
      <c r="Z48" s="45">
        <v>14</v>
      </c>
      <c r="AA48" s="43" t="s">
        <v>205</v>
      </c>
      <c r="AB48" s="46" t="s">
        <v>118</v>
      </c>
      <c r="AC48" s="80"/>
      <c r="AD48" s="107"/>
      <c r="AE48" s="57">
        <v>1</v>
      </c>
      <c r="AF48" s="57"/>
      <c r="AG48" s="80"/>
      <c r="AH48" s="57"/>
      <c r="AI48" s="57"/>
      <c r="AJ48" s="43" t="s">
        <v>155</v>
      </c>
      <c r="AK48" s="40"/>
      <c r="AL48" s="97"/>
      <c r="AM48" s="46">
        <v>1</v>
      </c>
      <c r="AN48" s="102"/>
    </row>
    <row r="49" spans="1:40" ht="37.5" customHeight="1">
      <c r="A49" s="39">
        <v>30</v>
      </c>
      <c r="B49" s="39">
        <v>37</v>
      </c>
      <c r="C49" s="39">
        <v>30</v>
      </c>
      <c r="D49" s="59">
        <v>12</v>
      </c>
      <c r="E49" s="43" t="s">
        <v>20</v>
      </c>
      <c r="F49" s="109">
        <v>0.8368055555555555</v>
      </c>
      <c r="G49" s="44" t="s">
        <v>111</v>
      </c>
      <c r="H49" s="44"/>
      <c r="I49" s="44"/>
      <c r="J49" s="44"/>
      <c r="K49" s="44"/>
      <c r="L49" s="44">
        <v>1</v>
      </c>
      <c r="M49" s="103"/>
      <c r="N49" s="44"/>
      <c r="O49" s="103"/>
      <c r="P49" s="110" t="s">
        <v>240</v>
      </c>
      <c r="Q49" s="101" t="s">
        <v>91</v>
      </c>
      <c r="R49" s="44">
        <v>37</v>
      </c>
      <c r="S49" s="43" t="s">
        <v>54</v>
      </c>
      <c r="T49" s="44" t="s">
        <v>209</v>
      </c>
      <c r="U49" s="44" t="s">
        <v>55</v>
      </c>
      <c r="V49" s="103"/>
      <c r="W49" s="104" t="s">
        <v>78</v>
      </c>
      <c r="X49" s="44"/>
      <c r="Y49" s="44" t="s">
        <v>210</v>
      </c>
      <c r="Z49" s="44">
        <v>16.3</v>
      </c>
      <c r="AA49" s="44" t="s">
        <v>241</v>
      </c>
      <c r="AB49" s="44" t="s">
        <v>247</v>
      </c>
      <c r="AC49" s="44"/>
      <c r="AD49" s="103"/>
      <c r="AE49" s="44">
        <v>1</v>
      </c>
      <c r="AF49" s="44"/>
      <c r="AG49" s="44"/>
      <c r="AH49" s="44"/>
      <c r="AI49" s="44"/>
      <c r="AJ49" s="44" t="s">
        <v>89</v>
      </c>
      <c r="AK49" s="44"/>
      <c r="AL49" s="104"/>
      <c r="AM49" s="44"/>
      <c r="AN49" s="100">
        <v>1</v>
      </c>
    </row>
    <row r="50" spans="1:40" s="11" customFormat="1" ht="25.5">
      <c r="A50" s="39">
        <v>31</v>
      </c>
      <c r="B50" s="39">
        <v>38</v>
      </c>
      <c r="C50" s="39"/>
      <c r="D50" s="57">
        <v>14</v>
      </c>
      <c r="E50" s="43" t="s">
        <v>20</v>
      </c>
      <c r="F50" s="105">
        <v>0.40972222222222227</v>
      </c>
      <c r="G50" s="43" t="s">
        <v>139</v>
      </c>
      <c r="H50" s="81"/>
      <c r="I50" s="81"/>
      <c r="J50" s="81"/>
      <c r="K50" s="81"/>
      <c r="L50" s="81"/>
      <c r="M50" s="106"/>
      <c r="N50" s="81">
        <v>1</v>
      </c>
      <c r="O50" s="98"/>
      <c r="P50" s="101" t="s">
        <v>195</v>
      </c>
      <c r="Q50" s="101" t="s">
        <v>195</v>
      </c>
      <c r="R50" s="43">
        <v>85</v>
      </c>
      <c r="S50" s="43" t="s">
        <v>54</v>
      </c>
      <c r="T50" s="44" t="s">
        <v>206</v>
      </c>
      <c r="U50" s="43" t="s">
        <v>55</v>
      </c>
      <c r="V50" s="98"/>
      <c r="W50" s="97" t="s">
        <v>6</v>
      </c>
      <c r="X50" s="79"/>
      <c r="Y50" s="108" t="s">
        <v>207</v>
      </c>
      <c r="Z50" s="108"/>
      <c r="AA50" s="165" t="s">
        <v>208</v>
      </c>
      <c r="AB50" s="166"/>
      <c r="AC50" s="80"/>
      <c r="AD50" s="107"/>
      <c r="AE50" s="57"/>
      <c r="AF50" s="57"/>
      <c r="AG50" s="80"/>
      <c r="AH50" s="57">
        <v>1</v>
      </c>
      <c r="AI50" s="57"/>
      <c r="AJ50" s="43" t="s">
        <v>89</v>
      </c>
      <c r="AK50" s="40"/>
      <c r="AL50" s="97"/>
      <c r="AM50" s="46"/>
      <c r="AN50" s="100">
        <v>1</v>
      </c>
    </row>
    <row r="51" spans="1:40" s="11" customFormat="1" ht="38.25">
      <c r="A51" s="39">
        <v>32</v>
      </c>
      <c r="B51" s="39">
        <v>39</v>
      </c>
      <c r="C51" s="39">
        <v>31</v>
      </c>
      <c r="D51" s="57">
        <v>29</v>
      </c>
      <c r="E51" s="43" t="s">
        <v>20</v>
      </c>
      <c r="F51" s="41">
        <v>0.5041666666666667</v>
      </c>
      <c r="G51" s="43" t="s">
        <v>148</v>
      </c>
      <c r="H51" s="81">
        <v>1</v>
      </c>
      <c r="I51" s="81"/>
      <c r="J51" s="81"/>
      <c r="K51" s="81"/>
      <c r="L51" s="111"/>
      <c r="M51" s="81"/>
      <c r="N51" s="81"/>
      <c r="O51" s="98"/>
      <c r="P51" s="101" t="s">
        <v>259</v>
      </c>
      <c r="Q51" s="42" t="s">
        <v>163</v>
      </c>
      <c r="R51" s="112">
        <v>48</v>
      </c>
      <c r="S51" s="113" t="s">
        <v>54</v>
      </c>
      <c r="T51" s="44" t="s">
        <v>169</v>
      </c>
      <c r="U51" s="43" t="s">
        <v>24</v>
      </c>
      <c r="V51" s="98"/>
      <c r="W51" s="102" t="s">
        <v>78</v>
      </c>
      <c r="X51" s="79"/>
      <c r="Y51" s="104" t="s">
        <v>242</v>
      </c>
      <c r="Z51" s="108">
        <v>5</v>
      </c>
      <c r="AA51" s="114" t="s">
        <v>243</v>
      </c>
      <c r="AB51" s="114" t="s">
        <v>177</v>
      </c>
      <c r="AC51" s="80"/>
      <c r="AD51" s="57"/>
      <c r="AE51" s="57"/>
      <c r="AF51" s="57">
        <v>1</v>
      </c>
      <c r="AG51" s="80"/>
      <c r="AH51" s="57"/>
      <c r="AI51" s="57"/>
      <c r="AJ51" s="43" t="s">
        <v>170</v>
      </c>
      <c r="AK51" s="40"/>
      <c r="AL51" s="39"/>
      <c r="AM51" s="46"/>
      <c r="AN51" s="46">
        <v>1</v>
      </c>
    </row>
    <row r="52" spans="1:40" s="11" customFormat="1" ht="25.5">
      <c r="A52" s="125">
        <v>33</v>
      </c>
      <c r="B52" s="56">
        <v>40</v>
      </c>
      <c r="C52" s="56">
        <v>32</v>
      </c>
      <c r="D52" s="46">
        <v>8</v>
      </c>
      <c r="E52" s="40" t="s">
        <v>21</v>
      </c>
      <c r="F52" s="116">
        <v>0.5493055555555556</v>
      </c>
      <c r="G52" s="40" t="s">
        <v>74</v>
      </c>
      <c r="H52" s="40"/>
      <c r="I52" s="40"/>
      <c r="J52" s="40">
        <v>1</v>
      </c>
      <c r="K52" s="40"/>
      <c r="L52" s="40"/>
      <c r="M52" s="40"/>
      <c r="N52" s="40"/>
      <c r="O52" s="98"/>
      <c r="P52" s="110" t="s">
        <v>246</v>
      </c>
      <c r="Q52" s="42" t="s">
        <v>106</v>
      </c>
      <c r="R52" s="40">
        <v>24</v>
      </c>
      <c r="S52" s="40" t="s">
        <v>86</v>
      </c>
      <c r="T52" s="40" t="s">
        <v>244</v>
      </c>
      <c r="U52" s="40" t="s">
        <v>55</v>
      </c>
      <c r="V52" s="98"/>
      <c r="W52" s="102" t="s">
        <v>78</v>
      </c>
      <c r="X52" s="40"/>
      <c r="Y52" s="40" t="s">
        <v>183</v>
      </c>
      <c r="Z52" s="40">
        <v>128</v>
      </c>
      <c r="AA52" s="40" t="s">
        <v>245</v>
      </c>
      <c r="AB52" s="40" t="s">
        <v>247</v>
      </c>
      <c r="AC52" s="46">
        <v>1</v>
      </c>
      <c r="AD52" s="40"/>
      <c r="AE52" s="40"/>
      <c r="AF52" s="40"/>
      <c r="AG52" s="40"/>
      <c r="AH52" s="40"/>
      <c r="AI52" s="40"/>
      <c r="AJ52" s="40" t="s">
        <v>119</v>
      </c>
      <c r="AK52" s="40"/>
      <c r="AL52" s="40"/>
      <c r="AM52" s="46">
        <v>1</v>
      </c>
      <c r="AN52" s="46"/>
    </row>
    <row r="53" spans="1:40" s="11" customFormat="1" ht="12.75">
      <c r="A53" s="79">
        <v>34</v>
      </c>
      <c r="B53" s="56">
        <v>41</v>
      </c>
      <c r="C53" s="44"/>
      <c r="D53" s="59">
        <v>9</v>
      </c>
      <c r="E53" s="44" t="s">
        <v>21</v>
      </c>
      <c r="F53" s="117">
        <v>0.46527777777777773</v>
      </c>
      <c r="G53" s="44" t="s">
        <v>83</v>
      </c>
      <c r="H53" s="44"/>
      <c r="I53" s="44"/>
      <c r="J53" s="44"/>
      <c r="K53" s="44">
        <v>1</v>
      </c>
      <c r="L53" s="44"/>
      <c r="M53" s="44"/>
      <c r="N53" s="44"/>
      <c r="O53" s="44"/>
      <c r="P53" s="44" t="s">
        <v>250</v>
      </c>
      <c r="Q53" s="44" t="s">
        <v>219</v>
      </c>
      <c r="R53" s="44">
        <v>79</v>
      </c>
      <c r="S53" s="44" t="s">
        <v>86</v>
      </c>
      <c r="T53" s="44" t="s">
        <v>113</v>
      </c>
      <c r="U53" s="44" t="s">
        <v>248</v>
      </c>
      <c r="V53" s="44"/>
      <c r="W53" s="39" t="s">
        <v>6</v>
      </c>
      <c r="X53" s="44"/>
      <c r="Y53" s="44" t="s">
        <v>249</v>
      </c>
      <c r="Z53" s="44"/>
      <c r="AA53" s="44" t="s">
        <v>113</v>
      </c>
      <c r="AB53" s="44" t="s">
        <v>118</v>
      </c>
      <c r="AC53" s="44"/>
      <c r="AD53" s="44"/>
      <c r="AE53" s="44"/>
      <c r="AF53" s="44"/>
      <c r="AG53" s="44"/>
      <c r="AH53" s="56">
        <v>1</v>
      </c>
      <c r="AI53" s="44"/>
      <c r="AJ53" s="44" t="s">
        <v>89</v>
      </c>
      <c r="AK53" s="44"/>
      <c r="AL53" s="44"/>
      <c r="AM53" s="44"/>
      <c r="AN53" s="59">
        <v>1</v>
      </c>
    </row>
    <row r="54" spans="1:40" ht="12.75">
      <c r="A54" s="119">
        <v>35</v>
      </c>
      <c r="B54" s="118">
        <v>42</v>
      </c>
      <c r="C54" s="63"/>
      <c r="D54" s="76">
        <v>29</v>
      </c>
      <c r="E54" s="63" t="s">
        <v>21</v>
      </c>
      <c r="F54" s="120">
        <v>0.7</v>
      </c>
      <c r="G54" s="63" t="s">
        <v>74</v>
      </c>
      <c r="H54" s="63"/>
      <c r="I54" s="63"/>
      <c r="J54" s="63">
        <v>1</v>
      </c>
      <c r="K54" s="63"/>
      <c r="L54" s="63"/>
      <c r="M54" s="63"/>
      <c r="N54" s="63"/>
      <c r="O54" s="63"/>
      <c r="P54" s="63" t="s">
        <v>251</v>
      </c>
      <c r="Q54" s="63" t="s">
        <v>219</v>
      </c>
      <c r="R54" s="63">
        <v>84</v>
      </c>
      <c r="S54" s="63" t="s">
        <v>86</v>
      </c>
      <c r="T54" s="63" t="s">
        <v>113</v>
      </c>
      <c r="U54" s="63" t="s">
        <v>55</v>
      </c>
      <c r="V54" s="63"/>
      <c r="W54" s="119" t="s">
        <v>6</v>
      </c>
      <c r="X54" s="63"/>
      <c r="Y54" s="63" t="s">
        <v>252</v>
      </c>
      <c r="Z54" s="63"/>
      <c r="AA54" s="63" t="s">
        <v>113</v>
      </c>
      <c r="AB54" s="63" t="s">
        <v>118</v>
      </c>
      <c r="AC54" s="63"/>
      <c r="AD54" s="63"/>
      <c r="AE54" s="63"/>
      <c r="AF54" s="63"/>
      <c r="AG54" s="63"/>
      <c r="AH54" s="118">
        <v>1</v>
      </c>
      <c r="AI54" s="63"/>
      <c r="AJ54" s="63" t="s">
        <v>89</v>
      </c>
      <c r="AK54" s="63"/>
      <c r="AL54" s="63"/>
      <c r="AM54" s="63"/>
      <c r="AN54" s="76">
        <v>1</v>
      </c>
    </row>
    <row r="55" spans="1:40" ht="12.75">
      <c r="A55" s="39">
        <v>36</v>
      </c>
      <c r="B55" s="56">
        <v>43</v>
      </c>
      <c r="C55" s="56">
        <v>33</v>
      </c>
      <c r="D55" s="59">
        <v>7</v>
      </c>
      <c r="E55" s="44" t="s">
        <v>22</v>
      </c>
      <c r="F55" s="121">
        <v>0.5708333333333333</v>
      </c>
      <c r="G55" s="44" t="s">
        <v>111</v>
      </c>
      <c r="H55" s="44"/>
      <c r="I55" s="44"/>
      <c r="J55" s="44"/>
      <c r="K55" s="44"/>
      <c r="L55" s="44">
        <v>1</v>
      </c>
      <c r="M55" s="44"/>
      <c r="N55" s="44"/>
      <c r="O55" s="44"/>
      <c r="P55" s="122" t="s">
        <v>255</v>
      </c>
      <c r="Q55" s="44" t="s">
        <v>163</v>
      </c>
      <c r="R55" s="44">
        <v>67</v>
      </c>
      <c r="S55" s="44" t="s">
        <v>54</v>
      </c>
      <c r="T55" s="44" t="s">
        <v>253</v>
      </c>
      <c r="U55" s="44" t="s">
        <v>55</v>
      </c>
      <c r="V55" s="44"/>
      <c r="W55" s="40" t="s">
        <v>78</v>
      </c>
      <c r="X55" s="44"/>
      <c r="Y55" s="44" t="s">
        <v>186</v>
      </c>
      <c r="Z55" s="44">
        <v>24</v>
      </c>
      <c r="AA55" s="44" t="s">
        <v>254</v>
      </c>
      <c r="AB55" s="44" t="s">
        <v>138</v>
      </c>
      <c r="AC55" s="59">
        <v>1</v>
      </c>
      <c r="AD55" s="44"/>
      <c r="AE55" s="44"/>
      <c r="AF55" s="44"/>
      <c r="AG55" s="44"/>
      <c r="AH55" s="56"/>
      <c r="AI55" s="44"/>
      <c r="AJ55" s="44" t="s">
        <v>89</v>
      </c>
      <c r="AK55" s="44"/>
      <c r="AL55" s="44"/>
      <c r="AM55" s="44"/>
      <c r="AN55" s="59">
        <v>1</v>
      </c>
    </row>
    <row r="56" spans="1:40" ht="12.75">
      <c r="A56" s="39">
        <v>37</v>
      </c>
      <c r="B56" s="39">
        <v>44</v>
      </c>
      <c r="C56" s="56">
        <v>34</v>
      </c>
      <c r="D56" s="59">
        <v>23</v>
      </c>
      <c r="E56" s="44" t="s">
        <v>22</v>
      </c>
      <c r="F56" s="121">
        <v>0.5166666666666667</v>
      </c>
      <c r="G56" s="44" t="s">
        <v>139</v>
      </c>
      <c r="H56" s="44"/>
      <c r="I56" s="44"/>
      <c r="J56" s="44"/>
      <c r="K56" s="44"/>
      <c r="L56" s="44"/>
      <c r="M56" s="44"/>
      <c r="N56" s="44">
        <v>1</v>
      </c>
      <c r="O56" s="44"/>
      <c r="P56" s="44" t="s">
        <v>258</v>
      </c>
      <c r="Q56" s="44" t="s">
        <v>163</v>
      </c>
      <c r="R56" s="44">
        <v>35</v>
      </c>
      <c r="S56" s="44" t="s">
        <v>54</v>
      </c>
      <c r="T56" s="44" t="s">
        <v>256</v>
      </c>
      <c r="U56" s="44" t="s">
        <v>24</v>
      </c>
      <c r="V56" s="44"/>
      <c r="W56" s="44" t="s">
        <v>78</v>
      </c>
      <c r="X56" s="44"/>
      <c r="Y56" s="44" t="s">
        <v>257</v>
      </c>
      <c r="Z56" s="44"/>
      <c r="AA56" s="44" t="s">
        <v>95</v>
      </c>
      <c r="AB56" s="44" t="s">
        <v>138</v>
      </c>
      <c r="AC56" s="59"/>
      <c r="AD56" s="44"/>
      <c r="AE56" s="59">
        <v>1</v>
      </c>
      <c r="AF56" s="44"/>
      <c r="AG56" s="44"/>
      <c r="AH56" s="44"/>
      <c r="AI56" s="44"/>
      <c r="AJ56" s="44" t="s">
        <v>170</v>
      </c>
      <c r="AK56" s="44"/>
      <c r="AL56" s="44"/>
      <c r="AM56" s="44"/>
      <c r="AN56" s="44">
        <v>1</v>
      </c>
    </row>
    <row r="57" spans="1:40" s="44" customFormat="1" ht="12.75">
      <c r="A57" s="79">
        <v>38</v>
      </c>
      <c r="B57" s="56">
        <v>45</v>
      </c>
      <c r="C57" s="56">
        <v>35</v>
      </c>
      <c r="D57" s="59">
        <v>12</v>
      </c>
      <c r="E57" s="44" t="s">
        <v>23</v>
      </c>
      <c r="F57" s="121">
        <v>0.9375</v>
      </c>
      <c r="G57" s="44" t="s">
        <v>111</v>
      </c>
      <c r="L57" s="44">
        <v>1</v>
      </c>
      <c r="P57" s="44" t="s">
        <v>263</v>
      </c>
      <c r="Q57" s="44" t="s">
        <v>163</v>
      </c>
      <c r="R57" s="44">
        <v>40</v>
      </c>
      <c r="S57" s="44" t="s">
        <v>54</v>
      </c>
      <c r="T57" s="44" t="s">
        <v>260</v>
      </c>
      <c r="U57" s="44" t="s">
        <v>55</v>
      </c>
      <c r="W57" s="44" t="s">
        <v>261</v>
      </c>
      <c r="Y57" s="44" t="s">
        <v>262</v>
      </c>
      <c r="Z57" s="44">
        <v>10.5</v>
      </c>
      <c r="AA57" s="44" t="s">
        <v>254</v>
      </c>
      <c r="AB57" s="44" t="s">
        <v>138</v>
      </c>
      <c r="AF57" s="59">
        <v>1</v>
      </c>
      <c r="AJ57" s="44" t="s">
        <v>89</v>
      </c>
      <c r="AN57" s="44">
        <v>1</v>
      </c>
    </row>
    <row r="58" spans="1:40" ht="13.5" thickBot="1">
      <c r="A58" s="126">
        <v>39</v>
      </c>
      <c r="B58" s="127">
        <v>46</v>
      </c>
      <c r="C58" s="127"/>
      <c r="D58" s="128">
        <v>16</v>
      </c>
      <c r="E58" s="129" t="s">
        <v>23</v>
      </c>
      <c r="F58" s="130">
        <v>0.6145833333333334</v>
      </c>
      <c r="G58" s="129" t="s">
        <v>90</v>
      </c>
      <c r="H58" s="53"/>
      <c r="I58" s="53">
        <v>1</v>
      </c>
      <c r="J58" s="53"/>
      <c r="K58" s="53"/>
      <c r="L58" s="53"/>
      <c r="M58" s="53"/>
      <c r="N58" s="53"/>
      <c r="O58" s="53"/>
      <c r="P58" s="129" t="s">
        <v>270</v>
      </c>
      <c r="Q58" s="129" t="s">
        <v>106</v>
      </c>
      <c r="R58" s="129">
        <v>18</v>
      </c>
      <c r="S58" s="129" t="s">
        <v>54</v>
      </c>
      <c r="T58" s="129" t="s">
        <v>264</v>
      </c>
      <c r="U58" s="129" t="s">
        <v>204</v>
      </c>
      <c r="V58" s="53"/>
      <c r="W58" s="129" t="s">
        <v>78</v>
      </c>
      <c r="X58" s="53"/>
      <c r="Y58" s="167" t="s">
        <v>265</v>
      </c>
      <c r="Z58" s="168"/>
      <c r="AA58" s="131" t="s">
        <v>264</v>
      </c>
      <c r="AB58" s="129" t="s">
        <v>138</v>
      </c>
      <c r="AC58" s="53"/>
      <c r="AD58" s="53"/>
      <c r="AE58" s="53"/>
      <c r="AF58" s="53"/>
      <c r="AG58" s="53"/>
      <c r="AH58" s="132">
        <v>1</v>
      </c>
      <c r="AI58" s="53"/>
      <c r="AJ58" s="129" t="s">
        <v>155</v>
      </c>
      <c r="AK58" s="53"/>
      <c r="AL58" s="53"/>
      <c r="AM58" s="53">
        <v>1</v>
      </c>
      <c r="AN58" s="53"/>
    </row>
    <row r="59" spans="1:40" ht="12.75">
      <c r="A59" s="4" t="s">
        <v>66</v>
      </c>
      <c r="B59" s="4"/>
      <c r="C59" s="4"/>
      <c r="D59" s="10"/>
      <c r="E59" s="10"/>
      <c r="F59" s="19"/>
      <c r="G59" s="10"/>
      <c r="H59" s="82">
        <f>SUM(H13:H58)</f>
        <v>3</v>
      </c>
      <c r="I59" s="82">
        <f aca="true" t="shared" si="0" ref="I59:N59">SUM(I13:I58)</f>
        <v>4</v>
      </c>
      <c r="J59" s="82">
        <f t="shared" si="0"/>
        <v>7</v>
      </c>
      <c r="K59" s="82">
        <f t="shared" si="0"/>
        <v>9</v>
      </c>
      <c r="L59" s="82">
        <f t="shared" si="0"/>
        <v>12</v>
      </c>
      <c r="M59" s="82">
        <f t="shared" si="0"/>
        <v>3</v>
      </c>
      <c r="N59" s="82">
        <f t="shared" si="0"/>
        <v>8</v>
      </c>
      <c r="O59" s="82">
        <f>SUM(O13:O57)</f>
        <v>0</v>
      </c>
      <c r="P59" s="10"/>
      <c r="Q59" s="10"/>
      <c r="R59" s="10"/>
      <c r="S59" s="10"/>
      <c r="T59" s="11"/>
      <c r="U59" s="10"/>
      <c r="V59" s="10"/>
      <c r="W59" s="10"/>
      <c r="X59" s="4"/>
      <c r="Y59" s="10"/>
      <c r="Z59" s="10"/>
      <c r="AA59" s="10"/>
      <c r="AB59" s="10"/>
      <c r="AC59" s="83">
        <f aca="true" t="shared" si="1" ref="AC59:AI59">SUM(AC13:AC53)/SUM($AC13:$AI52)</f>
        <v>0.225</v>
      </c>
      <c r="AD59" s="83">
        <f t="shared" si="1"/>
        <v>0</v>
      </c>
      <c r="AE59" s="83">
        <f t="shared" si="1"/>
        <v>0.375</v>
      </c>
      <c r="AF59" s="83">
        <f t="shared" si="1"/>
        <v>0.175</v>
      </c>
      <c r="AG59" s="83">
        <f t="shared" si="1"/>
        <v>0.025</v>
      </c>
      <c r="AH59" s="83">
        <f t="shared" si="1"/>
        <v>0.175</v>
      </c>
      <c r="AI59" s="83">
        <f t="shared" si="1"/>
        <v>0.05</v>
      </c>
      <c r="AJ59" s="10"/>
      <c r="AK59" s="10"/>
      <c r="AL59" s="10">
        <f>SUM(AL13:AL58)</f>
        <v>4</v>
      </c>
      <c r="AM59" s="10">
        <f>SUM(AM13:AM58)</f>
        <v>18</v>
      </c>
      <c r="AN59" s="10">
        <f>SUM(AN13:AN58)</f>
        <v>24</v>
      </c>
    </row>
    <row r="60" spans="1:40" ht="12.75">
      <c r="A60" s="4"/>
      <c r="B60" s="4"/>
      <c r="C60" s="4"/>
      <c r="D60" s="10"/>
      <c r="E60" s="10"/>
      <c r="F60" s="19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0"/>
      <c r="W60" s="10"/>
      <c r="X60" s="4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.75">
      <c r="A61" s="4"/>
      <c r="B61" s="4"/>
      <c r="C61" s="4"/>
      <c r="D61" s="10"/>
      <c r="E61" s="10"/>
      <c r="F61" s="1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0"/>
      <c r="W61" s="10"/>
      <c r="X61" s="4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2.75">
      <c r="A62" s="4"/>
      <c r="B62" s="4"/>
      <c r="C62" s="4"/>
      <c r="D62" s="10"/>
      <c r="E62" s="10"/>
      <c r="F62" s="1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0"/>
      <c r="W62" s="10"/>
      <c r="X62" s="4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 t="s">
        <v>73</v>
      </c>
      <c r="AJ62" s="10"/>
      <c r="AK62" s="10"/>
      <c r="AL62" s="10"/>
      <c r="AM62" s="10"/>
      <c r="AN62" s="10"/>
    </row>
    <row r="63" spans="1:40" ht="12.75">
      <c r="A63" s="4"/>
      <c r="B63" s="4"/>
      <c r="C63" s="4"/>
      <c r="D63" s="10"/>
      <c r="E63" s="10"/>
      <c r="F63" s="1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0"/>
      <c r="W63" s="10"/>
      <c r="X63" s="4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.75">
      <c r="A64" s="4"/>
      <c r="B64" s="4"/>
      <c r="C64" s="4"/>
      <c r="D64" s="4"/>
      <c r="E64" s="4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6"/>
      <c r="AK64" s="10"/>
      <c r="AL64" s="10"/>
      <c r="AM64" s="10"/>
      <c r="AN64" s="10"/>
    </row>
    <row r="65" spans="1:40" s="14" customFormat="1" ht="12.75">
      <c r="A65" s="4"/>
      <c r="B65" s="4"/>
      <c r="C65" s="4"/>
      <c r="D65" s="11"/>
      <c r="E65" s="11"/>
      <c r="F65" s="12"/>
      <c r="G65" s="10"/>
      <c r="H65" s="11"/>
      <c r="I65" s="11"/>
      <c r="J65" s="11"/>
      <c r="K65" s="11"/>
      <c r="L65" s="11"/>
      <c r="M65" s="11"/>
      <c r="N65" s="11"/>
      <c r="O65" s="11"/>
      <c r="P65" s="15"/>
      <c r="Q65" s="15"/>
      <c r="R65" s="11"/>
      <c r="S65" s="10"/>
      <c r="T65" s="11"/>
      <c r="U65" s="11"/>
      <c r="V65" s="11"/>
      <c r="W65" s="11"/>
      <c r="X65" s="20"/>
      <c r="Y65" s="11"/>
      <c r="Z65" s="17"/>
      <c r="AA65" s="11"/>
      <c r="AB65" s="18"/>
      <c r="AC65" s="22"/>
      <c r="AD65" s="22"/>
      <c r="AE65" s="23"/>
      <c r="AF65" s="22"/>
      <c r="AG65" s="22"/>
      <c r="AH65" s="22"/>
      <c r="AI65" s="22"/>
      <c r="AJ65" s="16"/>
      <c r="AK65" s="27"/>
      <c r="AL65" s="11"/>
      <c r="AM65" s="18"/>
      <c r="AN65" s="24"/>
    </row>
    <row r="66" spans="1:36" ht="12.75">
      <c r="A66" s="6"/>
      <c r="B66" s="6"/>
      <c r="C66" s="6"/>
      <c r="D66" s="6"/>
      <c r="E66" s="4"/>
      <c r="F66" s="28"/>
      <c r="G66" s="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4"/>
      <c r="T66" s="6"/>
      <c r="U66" s="6"/>
      <c r="V66" s="6"/>
      <c r="W66" s="6"/>
      <c r="AJ66" s="16"/>
    </row>
    <row r="67" spans="1:24" ht="12.75">
      <c r="A67" s="6"/>
      <c r="B67" s="6"/>
      <c r="C67" s="6"/>
      <c r="E67" s="11"/>
      <c r="F67" s="29"/>
      <c r="G67" s="10"/>
      <c r="X67" s="6"/>
    </row>
    <row r="68" spans="1:23" ht="12.75">
      <c r="A68" s="6"/>
      <c r="B68" s="6"/>
      <c r="C68" s="6"/>
      <c r="D68" s="6"/>
      <c r="E68" s="6"/>
      <c r="F68" s="28"/>
      <c r="G68" s="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4"/>
      <c r="T68" s="6"/>
      <c r="U68" s="6"/>
      <c r="V68" s="6"/>
      <c r="W68" s="6"/>
    </row>
    <row r="69" spans="6:36" s="6" customFormat="1" ht="12.75">
      <c r="F69" s="28"/>
      <c r="G69" s="4"/>
      <c r="H69" s="4"/>
      <c r="AJ69" s="14"/>
    </row>
    <row r="70" spans="6:36" s="6" customFormat="1" ht="12.75">
      <c r="F70" s="28"/>
      <c r="G70" s="4"/>
      <c r="H70" s="4"/>
      <c r="AJ70" s="14"/>
    </row>
    <row r="71" spans="4:36" s="6" customFormat="1" ht="12.75">
      <c r="D71" s="14"/>
      <c r="E71" s="14"/>
      <c r="F71" s="30"/>
      <c r="G71" s="13"/>
      <c r="H71" s="4"/>
      <c r="K71" s="14"/>
      <c r="P71" s="14"/>
      <c r="Q71" s="14"/>
      <c r="R71" s="14"/>
      <c r="S71" s="14"/>
      <c r="T71" s="14"/>
      <c r="U71" s="14"/>
      <c r="Y71" s="14"/>
      <c r="AA71" s="14"/>
      <c r="AJ71" s="14"/>
    </row>
    <row r="72" spans="6:27" s="6" customFormat="1" ht="12.75">
      <c r="F72" s="28"/>
      <c r="G72" s="21"/>
      <c r="H72" s="4"/>
      <c r="K72" s="14"/>
      <c r="Y72" s="14"/>
      <c r="AA72" s="14"/>
    </row>
    <row r="73" spans="4:27" s="6" customFormat="1" ht="12.75">
      <c r="D73" s="14"/>
      <c r="E73" s="14"/>
      <c r="F73" s="30"/>
      <c r="G73" s="13"/>
      <c r="H73" s="4"/>
      <c r="J73" s="14"/>
      <c r="K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4:40" s="6" customFormat="1" ht="12.75">
      <c r="D74" s="14"/>
      <c r="E74" s="14"/>
      <c r="F74" s="30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Y74" s="14"/>
      <c r="AA74" s="14"/>
      <c r="AN74" s="14"/>
    </row>
    <row r="75" spans="4:29" s="6" customFormat="1" ht="12.75">
      <c r="D75" s="14"/>
      <c r="E75" s="14"/>
      <c r="F75" s="30"/>
      <c r="G75" s="14"/>
      <c r="H75" s="14"/>
      <c r="I75" s="14"/>
      <c r="J75" s="14"/>
      <c r="K75" s="14"/>
      <c r="L75" s="14"/>
      <c r="P75" s="14"/>
      <c r="Q75" s="14"/>
      <c r="R75" s="14"/>
      <c r="S75" s="14"/>
      <c r="Y75" s="14"/>
      <c r="Z75" s="14"/>
      <c r="AA75" s="14"/>
      <c r="AC75" s="14"/>
    </row>
    <row r="76" spans="1:27" ht="12.75">
      <c r="A76" s="6"/>
      <c r="B76" s="6"/>
      <c r="C76" s="6"/>
      <c r="D76" s="14"/>
      <c r="E76" s="14"/>
      <c r="F76" s="29"/>
      <c r="G76" s="14"/>
      <c r="O76" s="6"/>
      <c r="P76" s="14"/>
      <c r="Q76" s="14"/>
      <c r="R76" s="14"/>
      <c r="S76" s="14"/>
      <c r="T76" s="14"/>
      <c r="U76" s="14"/>
      <c r="V76" s="6"/>
      <c r="W76" s="6"/>
      <c r="X76" s="6"/>
      <c r="Y76" s="14"/>
      <c r="AA76" s="14"/>
    </row>
    <row r="77" spans="1:27" ht="12.75">
      <c r="A77" s="6"/>
      <c r="B77" s="6"/>
      <c r="C77" s="6"/>
      <c r="D77" s="14"/>
      <c r="E77" s="14"/>
      <c r="F77" s="29"/>
      <c r="G77" s="14"/>
      <c r="O77" s="6"/>
      <c r="P77" s="14"/>
      <c r="Q77" s="14"/>
      <c r="R77" s="14"/>
      <c r="S77" s="14"/>
      <c r="T77" s="14"/>
      <c r="U77" s="14"/>
      <c r="V77" s="6"/>
      <c r="W77" s="6"/>
      <c r="X77" s="6"/>
      <c r="Y77" s="14"/>
      <c r="AA77" s="14"/>
    </row>
    <row r="78" spans="1:27" ht="12.75">
      <c r="A78" s="6"/>
      <c r="B78" s="6"/>
      <c r="C78" s="6"/>
      <c r="D78" s="14"/>
      <c r="E78" s="14"/>
      <c r="F78" s="29"/>
      <c r="G78" s="14"/>
      <c r="O78" s="6"/>
      <c r="P78" s="14"/>
      <c r="Q78" s="14"/>
      <c r="R78" s="14"/>
      <c r="S78" s="14"/>
      <c r="T78" s="14"/>
      <c r="U78" s="14"/>
      <c r="V78" s="6"/>
      <c r="W78" s="6"/>
      <c r="X78" s="6"/>
      <c r="Y78" s="14"/>
      <c r="AA78" s="14"/>
    </row>
    <row r="79" spans="1:28" ht="12.75">
      <c r="A79" s="6"/>
      <c r="B79" s="6"/>
      <c r="C79" s="6"/>
      <c r="D79" s="14"/>
      <c r="E79" s="14"/>
      <c r="F79" s="29"/>
      <c r="G79" s="14"/>
      <c r="O79" s="6"/>
      <c r="P79" s="14"/>
      <c r="Q79" s="14"/>
      <c r="R79" s="14"/>
      <c r="S79" s="14"/>
      <c r="T79" s="14"/>
      <c r="U79" s="14"/>
      <c r="V79" s="6"/>
      <c r="W79" s="6"/>
      <c r="X79" s="6"/>
      <c r="Y79" s="14"/>
      <c r="AA79" s="14"/>
      <c r="AB79" s="14"/>
    </row>
    <row r="80" spans="1:37" ht="12.75">
      <c r="A80" s="6"/>
      <c r="B80" s="6"/>
      <c r="C80" s="6"/>
      <c r="D80" s="14"/>
      <c r="E80" s="14"/>
      <c r="F80" s="29"/>
      <c r="G80" s="31"/>
      <c r="H80" s="6"/>
      <c r="I80" s="6"/>
      <c r="J80" s="6"/>
      <c r="K80" s="6"/>
      <c r="L80" s="14"/>
      <c r="M80" s="6"/>
      <c r="N80" s="6"/>
      <c r="O80" s="6" t="e">
        <f>SUM(#REF!)</f>
        <v>#REF!</v>
      </c>
      <c r="P80" s="15"/>
      <c r="Q80" s="15"/>
      <c r="R80" s="14"/>
      <c r="S80" s="14"/>
      <c r="U80" s="14"/>
      <c r="V80" s="6"/>
      <c r="W80" s="6"/>
      <c r="X80" s="6"/>
      <c r="Y80" s="14"/>
      <c r="AA80" s="14"/>
      <c r="AB80" s="6"/>
      <c r="AC80" s="6"/>
      <c r="AD80" s="14"/>
      <c r="AE80" s="6"/>
      <c r="AF80" s="6"/>
      <c r="AG80" s="6"/>
      <c r="AH80" s="6"/>
      <c r="AI80" s="6"/>
      <c r="AJ80" s="6"/>
      <c r="AK80" s="6"/>
    </row>
    <row r="81" spans="1:37" ht="12.75">
      <c r="A81" s="6"/>
      <c r="B81" s="6"/>
      <c r="C81" s="6"/>
      <c r="D81" s="14"/>
      <c r="E81" s="14"/>
      <c r="F81" s="29"/>
      <c r="G81" s="31"/>
      <c r="H81" s="6"/>
      <c r="I81" s="6"/>
      <c r="J81" s="6"/>
      <c r="K81" s="6"/>
      <c r="L81" s="14"/>
      <c r="M81" s="6"/>
      <c r="N81" s="6"/>
      <c r="O81" s="6"/>
      <c r="P81" s="15"/>
      <c r="Q81" s="15"/>
      <c r="R81" s="13"/>
      <c r="S81" s="14"/>
      <c r="U81" s="14"/>
      <c r="V81" s="6"/>
      <c r="W81" s="6"/>
      <c r="X81" s="6"/>
      <c r="Y81" s="14"/>
      <c r="AA81" s="14"/>
      <c r="AB81" s="6"/>
      <c r="AC81" s="6"/>
      <c r="AD81" s="14"/>
      <c r="AE81" s="6"/>
      <c r="AF81" s="6"/>
      <c r="AG81" s="6"/>
      <c r="AH81" s="6"/>
      <c r="AI81" s="6"/>
      <c r="AJ81" s="6"/>
      <c r="AK81" s="6"/>
    </row>
    <row r="82" spans="1:37" ht="12.75">
      <c r="A82" s="6"/>
      <c r="B82" s="6"/>
      <c r="C82" s="6"/>
      <c r="D82" s="6"/>
      <c r="E82" s="6"/>
      <c r="F82" s="28"/>
      <c r="G82" s="32"/>
      <c r="H82" s="6"/>
      <c r="I82" s="6"/>
      <c r="J82" s="6"/>
      <c r="K82" s="6"/>
      <c r="L82" s="6"/>
      <c r="M82" s="6"/>
      <c r="N82" s="6"/>
      <c r="O82" s="6"/>
      <c r="P82" s="33"/>
      <c r="Q82" s="33"/>
      <c r="R82" s="21"/>
      <c r="S82" s="6"/>
      <c r="T82" s="6"/>
      <c r="U82" s="6"/>
      <c r="V82" s="6"/>
      <c r="W82" s="6"/>
      <c r="X82" s="6"/>
      <c r="Y82" s="14"/>
      <c r="AA82" s="14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27" ht="12.75">
      <c r="A83" s="6"/>
      <c r="B83" s="6"/>
      <c r="C83" s="6"/>
      <c r="D83" s="14"/>
      <c r="E83" s="14"/>
      <c r="F83" s="29"/>
      <c r="P83" s="15"/>
      <c r="Q83" s="15"/>
      <c r="R83" s="13"/>
      <c r="S83" s="14"/>
      <c r="T83" s="13"/>
      <c r="U83" s="14"/>
      <c r="X83" s="6"/>
      <c r="Y83" s="14"/>
      <c r="AA83" s="14"/>
    </row>
    <row r="84" spans="1:28" ht="12.75">
      <c r="A84" s="6"/>
      <c r="B84" s="6"/>
      <c r="C84" s="21"/>
      <c r="D84" s="13"/>
      <c r="E84" s="13"/>
      <c r="F84" s="34"/>
      <c r="P84" s="15"/>
      <c r="Q84" s="15"/>
      <c r="R84" s="13"/>
      <c r="S84" s="14"/>
      <c r="T84" s="13"/>
      <c r="X84" s="6"/>
      <c r="Y84" s="14"/>
      <c r="AA84" s="14"/>
      <c r="AB84" s="14"/>
    </row>
    <row r="85" spans="1:28" ht="12.75">
      <c r="A85" s="6"/>
      <c r="B85" s="6"/>
      <c r="C85" s="21"/>
      <c r="D85" s="13"/>
      <c r="E85" s="13"/>
      <c r="P85" s="15"/>
      <c r="Q85" s="15"/>
      <c r="R85" s="13"/>
      <c r="S85" s="14"/>
      <c r="T85" s="13"/>
      <c r="U85" s="13"/>
      <c r="X85" s="6"/>
      <c r="Y85" s="14"/>
      <c r="AA85" s="14"/>
      <c r="AB85" s="14"/>
    </row>
    <row r="86" spans="1:28" ht="12.75">
      <c r="A86" s="6"/>
      <c r="B86" s="6"/>
      <c r="C86" s="21"/>
      <c r="D86" s="13"/>
      <c r="E86" s="13"/>
      <c r="F86" s="29"/>
      <c r="P86" s="15"/>
      <c r="Q86" s="15"/>
      <c r="R86" s="13"/>
      <c r="S86" s="14"/>
      <c r="T86" s="13"/>
      <c r="U86" s="13"/>
      <c r="X86" s="6"/>
      <c r="Y86" s="14"/>
      <c r="AA86" s="14"/>
      <c r="AB86" s="14"/>
    </row>
    <row r="87" spans="1:28" ht="12.75">
      <c r="A87" s="6"/>
      <c r="B87" s="6"/>
      <c r="C87" s="21"/>
      <c r="D87" s="13"/>
      <c r="E87" s="13"/>
      <c r="F87" s="29"/>
      <c r="P87" s="15"/>
      <c r="Q87" s="15"/>
      <c r="R87" s="13"/>
      <c r="S87" s="14"/>
      <c r="T87" s="13"/>
      <c r="U87" s="13"/>
      <c r="X87" s="6"/>
      <c r="Y87" s="14"/>
      <c r="AA87" s="14"/>
      <c r="AB87" s="14"/>
    </row>
    <row r="88" spans="1:71" ht="12.75">
      <c r="A88" s="6"/>
      <c r="B88" s="6"/>
      <c r="C88" s="21"/>
      <c r="D88" s="21"/>
      <c r="E88" s="21"/>
      <c r="F88" s="28"/>
      <c r="G88" s="6"/>
      <c r="H88" s="6"/>
      <c r="I88" s="6"/>
      <c r="J88" s="6"/>
      <c r="K88" s="6"/>
      <c r="L88" s="6"/>
      <c r="M88" s="6"/>
      <c r="N88" s="6"/>
      <c r="O88" s="6"/>
      <c r="P88" s="35"/>
      <c r="Q88" s="35"/>
      <c r="R88" s="21"/>
      <c r="S88" s="6"/>
      <c r="T88" s="21"/>
      <c r="U88" s="21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1:28" ht="12.75">
      <c r="A89" s="6"/>
      <c r="B89" s="6"/>
      <c r="C89" s="21"/>
      <c r="D89" s="13"/>
      <c r="E89" s="13"/>
      <c r="F89" s="29"/>
      <c r="P89" s="15"/>
      <c r="Q89" s="15"/>
      <c r="R89" s="13"/>
      <c r="S89" s="14"/>
      <c r="T89" s="13"/>
      <c r="U89" s="13"/>
      <c r="X89" s="6"/>
      <c r="Y89" s="14"/>
      <c r="AA89" s="14"/>
      <c r="AB89" s="14"/>
    </row>
    <row r="90" spans="1:28" ht="12.75">
      <c r="A90" s="6"/>
      <c r="B90" s="6"/>
      <c r="C90" s="21"/>
      <c r="D90" s="13"/>
      <c r="E90" s="13"/>
      <c r="F90" s="29"/>
      <c r="P90" s="15"/>
      <c r="Q90" s="15"/>
      <c r="R90" s="13"/>
      <c r="S90" s="14"/>
      <c r="T90" s="13"/>
      <c r="U90" s="13"/>
      <c r="X90" s="6"/>
      <c r="Y90" s="14"/>
      <c r="AA90" s="14"/>
      <c r="AB90" s="14"/>
    </row>
    <row r="91" spans="1:28" ht="12.75">
      <c r="A91" s="6"/>
      <c r="B91" s="6"/>
      <c r="C91" s="21"/>
      <c r="D91" s="13"/>
      <c r="E91" s="13"/>
      <c r="F91" s="29"/>
      <c r="P91" s="15"/>
      <c r="Q91" s="15"/>
      <c r="R91" s="13"/>
      <c r="S91" s="14"/>
      <c r="T91" s="13"/>
      <c r="U91" s="13"/>
      <c r="X91" s="6"/>
      <c r="Y91" s="14"/>
      <c r="AA91" s="14"/>
      <c r="AB91" s="14"/>
    </row>
    <row r="92" spans="1:28" ht="12.75">
      <c r="A92" s="6"/>
      <c r="B92" s="6"/>
      <c r="C92" s="21"/>
      <c r="D92" s="13"/>
      <c r="E92" s="13"/>
      <c r="F92" s="29"/>
      <c r="P92" s="15"/>
      <c r="Q92" s="15"/>
      <c r="R92" s="13"/>
      <c r="S92" s="14"/>
      <c r="T92" s="13"/>
      <c r="U92" s="13"/>
      <c r="X92" s="6"/>
      <c r="Y92" s="14"/>
      <c r="AA92" s="14"/>
      <c r="AB92" s="14"/>
    </row>
    <row r="93" spans="1:28" ht="12.75">
      <c r="A93" s="6"/>
      <c r="B93" s="6"/>
      <c r="C93" s="21"/>
      <c r="D93" s="13"/>
      <c r="E93" s="13"/>
      <c r="F93" s="29"/>
      <c r="P93" s="15"/>
      <c r="Q93" s="15"/>
      <c r="R93" s="13"/>
      <c r="S93" s="14"/>
      <c r="T93" s="13"/>
      <c r="U93" s="13"/>
      <c r="X93" s="6"/>
      <c r="Y93" s="14"/>
      <c r="AA93" s="14"/>
      <c r="AB93" s="14"/>
    </row>
    <row r="94" spans="1:28" ht="12.75">
      <c r="A94" s="6"/>
      <c r="B94" s="6"/>
      <c r="C94" s="21"/>
      <c r="D94" s="13"/>
      <c r="E94" s="13"/>
      <c r="F94" s="29"/>
      <c r="P94" s="15"/>
      <c r="Q94" s="15"/>
      <c r="R94" s="13"/>
      <c r="S94" s="14"/>
      <c r="T94" s="13"/>
      <c r="U94" s="13"/>
      <c r="X94" s="6"/>
      <c r="Y94" s="14"/>
      <c r="AA94" s="14"/>
      <c r="AB94" s="14"/>
    </row>
    <row r="95" spans="1:28" ht="12.75">
      <c r="A95" s="6"/>
      <c r="B95" s="6"/>
      <c r="C95" s="21"/>
      <c r="D95" s="13"/>
      <c r="E95" s="13"/>
      <c r="F95" s="29"/>
      <c r="P95" s="15"/>
      <c r="Q95" s="15"/>
      <c r="R95" s="13"/>
      <c r="S95" s="14"/>
      <c r="T95" s="13"/>
      <c r="U95" s="13"/>
      <c r="X95" s="6"/>
      <c r="Y95" s="14"/>
      <c r="AA95" s="14"/>
      <c r="AB95" s="14"/>
    </row>
    <row r="96" spans="1:28" ht="12.75">
      <c r="A96" s="6"/>
      <c r="B96" s="6"/>
      <c r="C96" s="21"/>
      <c r="D96" s="13"/>
      <c r="E96" s="13"/>
      <c r="F96" s="29"/>
      <c r="P96" s="15"/>
      <c r="Q96" s="15"/>
      <c r="R96" s="13"/>
      <c r="S96" s="14"/>
      <c r="T96" s="13"/>
      <c r="U96" s="13"/>
      <c r="X96" s="6"/>
      <c r="Y96" s="14"/>
      <c r="AA96" s="14"/>
      <c r="AB96" s="14"/>
    </row>
    <row r="97" spans="1:28" ht="12.75">
      <c r="A97" s="6"/>
      <c r="B97" s="6"/>
      <c r="C97" s="21"/>
      <c r="D97" s="13"/>
      <c r="E97" s="13"/>
      <c r="F97" s="29"/>
      <c r="P97" s="15"/>
      <c r="Q97" s="15"/>
      <c r="R97" s="13"/>
      <c r="S97" s="14"/>
      <c r="T97" s="13"/>
      <c r="U97" s="13"/>
      <c r="X97" s="6"/>
      <c r="Y97" s="14"/>
      <c r="AA97" s="14"/>
      <c r="AB97" s="14"/>
    </row>
    <row r="98" spans="1:28" ht="12.75">
      <c r="A98" s="6"/>
      <c r="B98" s="6"/>
      <c r="C98" s="21"/>
      <c r="D98" s="36"/>
      <c r="E98" s="13"/>
      <c r="F98" s="29"/>
      <c r="P98" s="15"/>
      <c r="Q98" s="15"/>
      <c r="R98" s="13"/>
      <c r="S98" s="14"/>
      <c r="T98" s="13"/>
      <c r="U98" s="13"/>
      <c r="X98" s="6"/>
      <c r="Y98" s="14"/>
      <c r="AA98" s="14"/>
      <c r="AB98" s="14"/>
    </row>
    <row r="99" spans="1:28" ht="12.75">
      <c r="A99" s="6"/>
      <c r="B99" s="6"/>
      <c r="C99" s="21"/>
      <c r="D99" s="36"/>
      <c r="E99" s="13"/>
      <c r="F99" s="29"/>
      <c r="P99" s="15"/>
      <c r="Q99" s="15"/>
      <c r="R99" s="13"/>
      <c r="S99" s="14"/>
      <c r="T99" s="13"/>
      <c r="U99" s="13"/>
      <c r="X99" s="6"/>
      <c r="Y99" s="14"/>
      <c r="AA99" s="14"/>
      <c r="AB99" s="14"/>
    </row>
    <row r="100" spans="1:28" ht="12.75">
      <c r="A100" s="6"/>
      <c r="B100" s="6"/>
      <c r="C100" s="21"/>
      <c r="D100" s="36"/>
      <c r="E100" s="13"/>
      <c r="F100" s="29"/>
      <c r="P100" s="15"/>
      <c r="Q100" s="15"/>
      <c r="R100" s="13"/>
      <c r="S100" s="14"/>
      <c r="T100" s="13"/>
      <c r="U100" s="13"/>
      <c r="X100" s="6"/>
      <c r="Y100" s="14"/>
      <c r="AA100" s="14"/>
      <c r="AB100" s="14"/>
    </row>
    <row r="101" spans="1:28" ht="12.75">
      <c r="A101" s="6"/>
      <c r="B101" s="6"/>
      <c r="C101" s="21"/>
      <c r="D101" s="36"/>
      <c r="E101" s="13"/>
      <c r="F101" s="29"/>
      <c r="P101" s="15"/>
      <c r="Q101" s="15"/>
      <c r="R101" s="13"/>
      <c r="S101" s="14"/>
      <c r="T101" s="13"/>
      <c r="U101" s="13"/>
      <c r="X101" s="6"/>
      <c r="Y101" s="14"/>
      <c r="AA101" s="14"/>
      <c r="AB101" s="14"/>
    </row>
    <row r="102" spans="1:28" ht="12.75">
      <c r="A102" s="6"/>
      <c r="B102" s="6"/>
      <c r="C102" s="21"/>
      <c r="D102" s="36"/>
      <c r="E102" s="13"/>
      <c r="F102" s="29"/>
      <c r="P102" s="35"/>
      <c r="Q102" s="35"/>
      <c r="R102" s="21"/>
      <c r="S102" s="6"/>
      <c r="T102" s="21"/>
      <c r="U102" s="21"/>
      <c r="X102" s="6"/>
      <c r="Y102" s="6"/>
      <c r="Z102" s="6"/>
      <c r="AA102" s="6"/>
      <c r="AB102" s="6"/>
    </row>
    <row r="103" spans="1:28" ht="12.75">
      <c r="A103" s="6"/>
      <c r="B103" s="6"/>
      <c r="C103" s="21"/>
      <c r="D103" s="36"/>
      <c r="E103" s="13"/>
      <c r="F103" s="29"/>
      <c r="P103" s="15"/>
      <c r="Q103" s="15"/>
      <c r="R103" s="13"/>
      <c r="S103" s="14"/>
      <c r="T103" s="13"/>
      <c r="U103" s="13"/>
      <c r="X103" s="6"/>
      <c r="Y103" s="14"/>
      <c r="Z103" s="14"/>
      <c r="AA103" s="14"/>
      <c r="AB103" s="14"/>
    </row>
    <row r="104" spans="1:28" ht="12.75">
      <c r="A104" s="6"/>
      <c r="B104" s="6"/>
      <c r="C104" s="21"/>
      <c r="D104" s="36"/>
      <c r="E104" s="13"/>
      <c r="F104" s="29"/>
      <c r="P104" s="15"/>
      <c r="Q104" s="15"/>
      <c r="R104" s="13"/>
      <c r="S104" s="14"/>
      <c r="T104" s="13"/>
      <c r="U104" s="13"/>
      <c r="X104" s="6"/>
      <c r="Y104" s="14"/>
      <c r="Z104" s="14"/>
      <c r="AA104" s="14"/>
      <c r="AB104" s="14"/>
    </row>
    <row r="105" spans="3:21" s="6" customFormat="1" ht="12.75">
      <c r="C105" s="21"/>
      <c r="D105" s="37"/>
      <c r="E105" s="21"/>
      <c r="F105" s="28"/>
      <c r="P105" s="35"/>
      <c r="Q105" s="35"/>
      <c r="R105" s="21"/>
      <c r="T105" s="21"/>
      <c r="U105" s="21"/>
    </row>
    <row r="106" spans="1:28" ht="12.75">
      <c r="A106" s="6"/>
      <c r="B106" s="6"/>
      <c r="C106" s="21"/>
      <c r="D106" s="36"/>
      <c r="E106" s="13"/>
      <c r="F106" s="29"/>
      <c r="P106" s="15"/>
      <c r="Q106" s="15"/>
      <c r="R106" s="13"/>
      <c r="S106" s="14"/>
      <c r="T106" s="13"/>
      <c r="U106" s="13"/>
      <c r="X106" s="6"/>
      <c r="Y106" s="14"/>
      <c r="Z106" s="14"/>
      <c r="AA106" s="14"/>
      <c r="AB106" s="14"/>
    </row>
    <row r="107" spans="1:28" ht="12.75">
      <c r="A107" s="6"/>
      <c r="B107" s="6"/>
      <c r="C107" s="21"/>
      <c r="D107" s="36"/>
      <c r="E107" s="13"/>
      <c r="F107" s="29"/>
      <c r="P107" s="15"/>
      <c r="Q107" s="15"/>
      <c r="R107" s="13"/>
      <c r="S107" s="14"/>
      <c r="T107" s="13"/>
      <c r="U107" s="13"/>
      <c r="X107" s="6"/>
      <c r="Y107" s="14"/>
      <c r="Z107" s="14"/>
      <c r="AA107" s="14"/>
      <c r="AB107" s="14"/>
    </row>
    <row r="108" spans="1:28" ht="12.75">
      <c r="A108" s="6"/>
      <c r="B108" s="6"/>
      <c r="C108" s="21"/>
      <c r="D108" s="36"/>
      <c r="E108" s="13"/>
      <c r="F108" s="29"/>
      <c r="P108" s="15"/>
      <c r="Q108" s="15"/>
      <c r="R108" s="13"/>
      <c r="S108" s="14"/>
      <c r="T108" s="13"/>
      <c r="U108" s="13"/>
      <c r="X108" s="6"/>
      <c r="Y108" s="14"/>
      <c r="AA108" s="14"/>
      <c r="AB108" s="14"/>
    </row>
    <row r="109" spans="1:28" ht="12.75">
      <c r="A109" s="6"/>
      <c r="B109" s="6"/>
      <c r="C109" s="21"/>
      <c r="D109" s="36"/>
      <c r="E109" s="13"/>
      <c r="F109" s="29"/>
      <c r="P109" s="15"/>
      <c r="Q109" s="15"/>
      <c r="R109" s="13"/>
      <c r="S109" s="14"/>
      <c r="T109" s="13"/>
      <c r="U109" s="13"/>
      <c r="X109" s="6"/>
      <c r="Y109" s="14"/>
      <c r="AA109" s="14"/>
      <c r="AB109" s="6"/>
    </row>
    <row r="110" spans="1:28" ht="12.75">
      <c r="A110" s="6"/>
      <c r="B110" s="6"/>
      <c r="C110" s="21"/>
      <c r="D110" s="36"/>
      <c r="E110" s="13"/>
      <c r="F110" s="29"/>
      <c r="P110" s="15"/>
      <c r="Q110" s="15"/>
      <c r="R110" s="13"/>
      <c r="S110" s="14"/>
      <c r="T110" s="13"/>
      <c r="U110" s="13"/>
      <c r="X110" s="6"/>
      <c r="Y110" s="14"/>
      <c r="AA110" s="14"/>
      <c r="AB110" s="6"/>
    </row>
    <row r="111" spans="1:28" ht="12.75">
      <c r="A111" s="6"/>
      <c r="B111" s="6"/>
      <c r="C111" s="21"/>
      <c r="D111" s="13"/>
      <c r="E111" s="13"/>
      <c r="P111" s="15"/>
      <c r="Q111" s="15"/>
      <c r="R111" s="13"/>
      <c r="S111" s="14"/>
      <c r="T111" s="13"/>
      <c r="U111" s="13"/>
      <c r="X111" s="6"/>
      <c r="Y111" s="14"/>
      <c r="AA111" s="14"/>
      <c r="AB111" s="14"/>
    </row>
    <row r="112" spans="1:28" ht="12.75">
      <c r="A112" s="6"/>
      <c r="B112" s="6"/>
      <c r="C112" s="21"/>
      <c r="D112" s="13"/>
      <c r="E112" s="13"/>
      <c r="P112" s="15"/>
      <c r="Q112" s="15"/>
      <c r="R112" s="13"/>
      <c r="S112" s="14"/>
      <c r="T112" s="13"/>
      <c r="U112" s="13"/>
      <c r="X112" s="6"/>
      <c r="Y112" s="14"/>
      <c r="AA112" s="14"/>
      <c r="AB112" s="14"/>
    </row>
    <row r="113" spans="1:2" ht="12.75">
      <c r="A113" s="6"/>
      <c r="B113" s="6"/>
    </row>
    <row r="114" spans="1:2" ht="12.75">
      <c r="A114" s="6"/>
      <c r="B114" s="6"/>
    </row>
    <row r="115" spans="3:24" ht="12.75">
      <c r="C115" s="6"/>
      <c r="E115" s="11"/>
      <c r="F115" s="29"/>
      <c r="G115" s="10"/>
      <c r="P115" s="6"/>
      <c r="Q115" s="6"/>
      <c r="X115" s="6"/>
    </row>
    <row r="116" spans="1:28" ht="12.75">
      <c r="A116" s="6"/>
      <c r="B116" s="6"/>
      <c r="C116" s="21"/>
      <c r="D116" s="13"/>
      <c r="E116" s="13"/>
      <c r="F116" s="29"/>
      <c r="P116" s="35"/>
      <c r="Q116" s="35"/>
      <c r="R116" s="13"/>
      <c r="S116" s="14"/>
      <c r="T116" s="13"/>
      <c r="U116" s="13"/>
      <c r="X116" s="6"/>
      <c r="Y116" s="14"/>
      <c r="AA116" s="14"/>
      <c r="AB116" s="14"/>
    </row>
  </sheetData>
  <autoFilter ref="A12:BS58"/>
  <mergeCells count="2">
    <mergeCell ref="AA50:AB50"/>
    <mergeCell ref="Y58:Z58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8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F24" sqref="F24"/>
    </sheetView>
  </sheetViews>
  <sheetFormatPr defaultColWidth="11.421875" defaultRowHeight="12.75"/>
  <cols>
    <col min="3" max="11" width="6.7109375" style="0" customWidth="1"/>
    <col min="12" max="12" width="7.00390625" style="0" customWidth="1"/>
    <col min="13" max="13" width="11.28125" style="137" customWidth="1"/>
  </cols>
  <sheetData>
    <row r="1" spans="11:13" ht="12.75">
      <c r="K1" s="144"/>
      <c r="L1" s="10"/>
      <c r="M1" s="82"/>
    </row>
    <row r="2" spans="11:13" ht="67.5" customHeight="1">
      <c r="K2" s="169" t="s">
        <v>271</v>
      </c>
      <c r="L2" s="169"/>
      <c r="M2" s="169"/>
    </row>
    <row r="9" spans="2:12" ht="12.75">
      <c r="B9" t="s">
        <v>269</v>
      </c>
      <c r="L9" s="10"/>
    </row>
    <row r="10" ht="13.5" thickBot="1">
      <c r="L10" s="138"/>
    </row>
    <row r="11" spans="2:13" ht="12.75">
      <c r="B11" s="66" t="s">
        <v>266</v>
      </c>
      <c r="C11" s="133">
        <v>2000</v>
      </c>
      <c r="D11" s="67">
        <v>2001</v>
      </c>
      <c r="E11" s="68">
        <v>2002</v>
      </c>
      <c r="F11" s="50">
        <v>2003</v>
      </c>
      <c r="G11" s="50">
        <v>2004</v>
      </c>
      <c r="H11" s="50">
        <v>2005</v>
      </c>
      <c r="I11" s="50">
        <v>2006</v>
      </c>
      <c r="J11" s="123">
        <v>2007</v>
      </c>
      <c r="K11" s="85">
        <v>2008</v>
      </c>
      <c r="L11" s="139" t="s">
        <v>268</v>
      </c>
      <c r="M11" s="141" t="s">
        <v>267</v>
      </c>
    </row>
    <row r="12" spans="2:13" ht="21.75" customHeight="1">
      <c r="B12" s="134" t="s">
        <v>2</v>
      </c>
      <c r="C12" s="135"/>
      <c r="D12" s="44">
        <v>16</v>
      </c>
      <c r="E12" s="52">
        <v>14</v>
      </c>
      <c r="F12" s="44">
        <v>17</v>
      </c>
      <c r="G12" s="44">
        <v>18</v>
      </c>
      <c r="H12" s="44">
        <v>9</v>
      </c>
      <c r="I12" s="44">
        <v>10</v>
      </c>
      <c r="J12" s="77">
        <v>7</v>
      </c>
      <c r="K12" s="124">
        <v>3</v>
      </c>
      <c r="L12" s="140">
        <f>SUM(C12:J12)</f>
        <v>91</v>
      </c>
      <c r="M12" s="142">
        <f>PRODUCT(L12/9)</f>
        <v>10.11111111111111</v>
      </c>
    </row>
    <row r="13" spans="2:13" ht="12.75">
      <c r="B13" s="134" t="s">
        <v>8</v>
      </c>
      <c r="C13" s="135"/>
      <c r="D13" s="44">
        <v>10</v>
      </c>
      <c r="E13" s="52">
        <v>9</v>
      </c>
      <c r="F13" s="44">
        <v>9</v>
      </c>
      <c r="G13" s="44">
        <v>9</v>
      </c>
      <c r="H13" s="44">
        <v>12</v>
      </c>
      <c r="I13" s="44">
        <v>2</v>
      </c>
      <c r="J13" s="77">
        <v>2</v>
      </c>
      <c r="K13" s="124">
        <f>'Detalle accidente'!I$59</f>
        <v>4</v>
      </c>
      <c r="L13" s="140">
        <f aca="true" t="shared" si="0" ref="L13:L19">SUM(C13:J13)</f>
        <v>53</v>
      </c>
      <c r="M13" s="142">
        <f aca="true" t="shared" si="1" ref="M13:M18">PRODUCT(L13/9)</f>
        <v>5.888888888888889</v>
      </c>
    </row>
    <row r="14" spans="2:13" ht="12.75">
      <c r="B14" s="134" t="s">
        <v>18</v>
      </c>
      <c r="C14" s="135"/>
      <c r="D14" s="44">
        <v>11</v>
      </c>
      <c r="E14" s="52">
        <v>13</v>
      </c>
      <c r="F14" s="44">
        <v>14</v>
      </c>
      <c r="G14" s="44">
        <v>8</v>
      </c>
      <c r="H14" s="44">
        <v>17</v>
      </c>
      <c r="I14" s="44">
        <v>5</v>
      </c>
      <c r="J14" s="77">
        <v>8</v>
      </c>
      <c r="K14" s="124">
        <v>7</v>
      </c>
      <c r="L14" s="140">
        <f t="shared" si="0"/>
        <v>76</v>
      </c>
      <c r="M14" s="142">
        <f t="shared" si="1"/>
        <v>8.444444444444445</v>
      </c>
    </row>
    <row r="15" spans="2:13" ht="12.75">
      <c r="B15" s="134" t="s">
        <v>7</v>
      </c>
      <c r="C15" s="135"/>
      <c r="D15" s="44">
        <v>18</v>
      </c>
      <c r="E15" s="52">
        <v>8</v>
      </c>
      <c r="F15" s="44">
        <v>13</v>
      </c>
      <c r="G15" s="44">
        <v>9</v>
      </c>
      <c r="H15" s="44">
        <v>10</v>
      </c>
      <c r="I15" s="44">
        <v>5</v>
      </c>
      <c r="J15" s="77">
        <v>6</v>
      </c>
      <c r="K15" s="124">
        <v>9</v>
      </c>
      <c r="L15" s="140">
        <f t="shared" si="0"/>
        <v>69</v>
      </c>
      <c r="M15" s="142">
        <f t="shared" si="1"/>
        <v>7.666666666666667</v>
      </c>
    </row>
    <row r="16" spans="2:13" ht="12.75">
      <c r="B16" s="134" t="s">
        <v>10</v>
      </c>
      <c r="C16" s="135"/>
      <c r="D16" s="44">
        <v>12</v>
      </c>
      <c r="E16" s="52">
        <v>16</v>
      </c>
      <c r="F16" s="44">
        <v>7</v>
      </c>
      <c r="G16" s="44">
        <v>9</v>
      </c>
      <c r="H16" s="44">
        <v>15</v>
      </c>
      <c r="I16" s="44">
        <v>12</v>
      </c>
      <c r="J16" s="77">
        <v>6</v>
      </c>
      <c r="K16" s="124">
        <f>'Detalle accidente'!L59</f>
        <v>12</v>
      </c>
      <c r="L16" s="140">
        <f t="shared" si="0"/>
        <v>77</v>
      </c>
      <c r="M16" s="142">
        <f t="shared" si="1"/>
        <v>8.555555555555555</v>
      </c>
    </row>
    <row r="17" spans="2:13" ht="12.75">
      <c r="B17" s="134" t="s">
        <v>19</v>
      </c>
      <c r="C17" s="135"/>
      <c r="D17" s="44">
        <v>18</v>
      </c>
      <c r="E17" s="52">
        <v>15</v>
      </c>
      <c r="F17" s="44">
        <v>12</v>
      </c>
      <c r="G17" s="44">
        <v>16</v>
      </c>
      <c r="H17" s="44">
        <v>15</v>
      </c>
      <c r="I17" s="44">
        <v>13</v>
      </c>
      <c r="J17" s="77">
        <v>11</v>
      </c>
      <c r="K17" s="124">
        <f>'Detalle accidente'!M59</f>
        <v>3</v>
      </c>
      <c r="L17" s="140">
        <f t="shared" si="0"/>
        <v>100</v>
      </c>
      <c r="M17" s="142">
        <f t="shared" si="1"/>
        <v>11.11111111111111</v>
      </c>
    </row>
    <row r="18" spans="2:13" ht="12.75">
      <c r="B18" s="134" t="s">
        <v>3</v>
      </c>
      <c r="C18" s="136"/>
      <c r="D18" s="63">
        <v>23</v>
      </c>
      <c r="E18" s="64">
        <v>12</v>
      </c>
      <c r="F18" s="44">
        <v>7</v>
      </c>
      <c r="G18" s="44">
        <v>15</v>
      </c>
      <c r="H18" s="44">
        <v>9</v>
      </c>
      <c r="I18" s="44">
        <v>8</v>
      </c>
      <c r="J18" s="84">
        <v>8</v>
      </c>
      <c r="K18" s="86">
        <v>8</v>
      </c>
      <c r="L18" s="140">
        <f t="shared" si="0"/>
        <v>82</v>
      </c>
      <c r="M18" s="142">
        <f t="shared" si="1"/>
        <v>9.11111111111111</v>
      </c>
    </row>
    <row r="19" spans="2:13" ht="13.5" thickBot="1">
      <c r="B19" s="61" t="s">
        <v>60</v>
      </c>
      <c r="C19" s="53"/>
      <c r="D19" s="53">
        <f>SUM(D12:D18)</f>
        <v>108</v>
      </c>
      <c r="E19" s="53">
        <f>SUM(E12:E18)</f>
        <v>87</v>
      </c>
      <c r="F19" s="53">
        <f aca="true" t="shared" si="2" ref="F19:K19">SUM(F12:F18)</f>
        <v>79</v>
      </c>
      <c r="G19" s="53">
        <f t="shared" si="2"/>
        <v>84</v>
      </c>
      <c r="H19" s="53">
        <f t="shared" si="2"/>
        <v>87</v>
      </c>
      <c r="I19" s="53">
        <f t="shared" si="2"/>
        <v>55</v>
      </c>
      <c r="J19" s="53">
        <f t="shared" si="2"/>
        <v>48</v>
      </c>
      <c r="K19" s="87">
        <f t="shared" si="2"/>
        <v>46</v>
      </c>
      <c r="L19" s="140">
        <f t="shared" si="0"/>
        <v>548</v>
      </c>
      <c r="M19" s="143">
        <f>PRODUCT(L19/63)</f>
        <v>8.698412698412698</v>
      </c>
    </row>
    <row r="20" spans="2:10" ht="20.25" customHeight="1">
      <c r="B20" s="10"/>
      <c r="C20" s="10"/>
      <c r="D20" s="10"/>
      <c r="E20" s="10"/>
      <c r="F20" s="10"/>
      <c r="G20" s="10"/>
      <c r="H20" s="10"/>
      <c r="I20" s="10"/>
      <c r="J20" s="10"/>
    </row>
    <row r="22" spans="2:13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2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2"/>
    </row>
    <row r="24" spans="1:13" ht="12.75">
      <c r="A24" s="10"/>
      <c r="B24" s="24"/>
      <c r="C24" s="24"/>
      <c r="D24" s="24"/>
      <c r="E24" s="24"/>
      <c r="F24" s="4"/>
      <c r="G24" s="4"/>
      <c r="H24" s="4"/>
      <c r="I24" s="4"/>
      <c r="J24" s="4"/>
      <c r="K24" s="21"/>
      <c r="L24" s="10"/>
      <c r="M24" s="82"/>
    </row>
    <row r="25" spans="1:13" ht="21.75" customHeight="1">
      <c r="A25" s="10"/>
      <c r="B25" s="10"/>
      <c r="C25" s="10"/>
      <c r="D25" s="10"/>
      <c r="E25" s="10"/>
      <c r="F25" s="10"/>
      <c r="G25" s="10"/>
      <c r="H25" s="10"/>
      <c r="I25" s="10"/>
      <c r="J25" s="26"/>
      <c r="K25" s="82"/>
      <c r="L25" s="10"/>
      <c r="M25" s="82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26"/>
      <c r="K26" s="82"/>
      <c r="L26" s="10"/>
      <c r="M26" s="82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26"/>
      <c r="K27" s="82"/>
      <c r="L27" s="10"/>
      <c r="M27" s="82"/>
    </row>
    <row r="28" spans="1:13" ht="12.75">
      <c r="A28" s="10"/>
      <c r="B28" s="10"/>
      <c r="C28" s="10"/>
      <c r="D28" s="10"/>
      <c r="E28" s="10"/>
      <c r="F28" s="10"/>
      <c r="G28" s="10"/>
      <c r="H28" s="10"/>
      <c r="I28" s="10"/>
      <c r="J28" s="26"/>
      <c r="K28" s="82"/>
      <c r="L28" s="10"/>
      <c r="M28" s="82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26"/>
      <c r="K29" s="82"/>
      <c r="L29" s="10"/>
      <c r="M29" s="82"/>
    </row>
    <row r="30" spans="1:13" ht="12.75">
      <c r="A30" s="10"/>
      <c r="B30" s="10"/>
      <c r="C30" s="10"/>
      <c r="D30" s="10"/>
      <c r="E30" s="10"/>
      <c r="F30" s="10"/>
      <c r="G30" s="10"/>
      <c r="H30" s="10"/>
      <c r="I30" s="10"/>
      <c r="J30" s="26"/>
      <c r="K30" s="82"/>
      <c r="L30" s="10"/>
      <c r="M30" s="82"/>
    </row>
    <row r="31" spans="1:13" ht="12.75">
      <c r="A31" s="10"/>
      <c r="B31" s="10"/>
      <c r="C31" s="10"/>
      <c r="D31" s="10"/>
      <c r="E31" s="10"/>
      <c r="F31" s="10"/>
      <c r="G31" s="10"/>
      <c r="H31" s="10"/>
      <c r="I31" s="10"/>
      <c r="J31" s="26"/>
      <c r="K31" s="82"/>
      <c r="L31" s="10"/>
      <c r="M31" s="82"/>
    </row>
    <row r="32" spans="1:13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82"/>
      <c r="L32" s="10"/>
      <c r="M32" s="82"/>
    </row>
    <row r="33" ht="18.75" customHeight="1">
      <c r="A33" s="10"/>
    </row>
  </sheetData>
  <mergeCells count="1">
    <mergeCell ref="K2:M2"/>
  </mergeCells>
  <printOptions/>
  <pageMargins left="1.8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159"/>
  <sheetViews>
    <sheetView workbookViewId="0" topLeftCell="A1">
      <selection activeCell="B18" sqref="B18"/>
    </sheetView>
  </sheetViews>
  <sheetFormatPr defaultColWidth="11.421875" defaultRowHeight="12.75"/>
  <cols>
    <col min="1" max="1" width="20.7109375" style="0" customWidth="1"/>
    <col min="2" max="9" width="6.7109375" style="0" customWidth="1"/>
    <col min="10" max="10" width="6.7109375" style="137" customWidth="1"/>
  </cols>
  <sheetData>
    <row r="1" ht="12.75"/>
    <row r="2" ht="12.75"/>
    <row r="3" ht="12.75"/>
    <row r="9" spans="1:10" s="148" customFormat="1" ht="23.25" customHeight="1">
      <c r="A9" s="145" t="s">
        <v>272</v>
      </c>
      <c r="B9" s="145">
        <v>2003</v>
      </c>
      <c r="C9" s="145">
        <v>2004</v>
      </c>
      <c r="D9" s="145">
        <v>2005</v>
      </c>
      <c r="E9" s="145">
        <v>2006</v>
      </c>
      <c r="F9" s="145">
        <v>2007</v>
      </c>
      <c r="G9" s="145">
        <v>2008</v>
      </c>
      <c r="H9" s="146">
        <v>2009</v>
      </c>
      <c r="I9" s="146" t="s">
        <v>268</v>
      </c>
      <c r="J9" s="147" t="s">
        <v>267</v>
      </c>
    </row>
    <row r="10" spans="1:10" ht="12.75">
      <c r="A10" s="44" t="s">
        <v>4</v>
      </c>
      <c r="B10" s="59">
        <v>5</v>
      </c>
      <c r="C10" s="59">
        <v>4</v>
      </c>
      <c r="D10" s="59">
        <v>2</v>
      </c>
      <c r="E10" s="59">
        <v>3</v>
      </c>
      <c r="F10" s="59">
        <v>3</v>
      </c>
      <c r="G10" s="76">
        <v>6</v>
      </c>
      <c r="H10" s="44"/>
      <c r="I10" s="44">
        <f>SUM(B10:H10)</f>
        <v>23</v>
      </c>
      <c r="J10" s="124">
        <f>PRODUCT(I10/6)</f>
        <v>3.8333333333333335</v>
      </c>
    </row>
    <row r="11" spans="1:10" ht="12.75">
      <c r="A11" s="44" t="s">
        <v>273</v>
      </c>
      <c r="B11" s="59">
        <v>27</v>
      </c>
      <c r="C11" s="59">
        <v>33</v>
      </c>
      <c r="D11" s="59">
        <v>37</v>
      </c>
      <c r="E11" s="69">
        <v>22</v>
      </c>
      <c r="F11" s="59">
        <v>20</v>
      </c>
      <c r="G11" s="59">
        <v>16</v>
      </c>
      <c r="H11" s="44"/>
      <c r="I11" s="44">
        <f>SUM(B11:H11)</f>
        <v>155</v>
      </c>
      <c r="J11" s="124">
        <f>PRODUCT(I11/6)</f>
        <v>25.833333333333332</v>
      </c>
    </row>
    <row r="12" spans="1:10" ht="12.75">
      <c r="A12" s="44" t="s">
        <v>274</v>
      </c>
      <c r="B12" s="59">
        <v>12</v>
      </c>
      <c r="C12" s="59">
        <v>9</v>
      </c>
      <c r="D12" s="59">
        <v>15</v>
      </c>
      <c r="E12" s="69">
        <v>6</v>
      </c>
      <c r="F12" s="59">
        <v>7</v>
      </c>
      <c r="G12" s="95">
        <v>5</v>
      </c>
      <c r="H12" s="44"/>
      <c r="I12" s="44">
        <f>SUM(B12:H12)</f>
        <v>54</v>
      </c>
      <c r="J12" s="124">
        <f>PRODUCT(I12/6)</f>
        <v>9</v>
      </c>
    </row>
    <row r="13" spans="1:10" ht="12.75">
      <c r="A13" s="44" t="s">
        <v>5</v>
      </c>
      <c r="B13" s="59">
        <v>35</v>
      </c>
      <c r="C13" s="59">
        <v>38</v>
      </c>
      <c r="D13" s="59">
        <v>33</v>
      </c>
      <c r="E13" s="69">
        <v>24</v>
      </c>
      <c r="F13" s="69">
        <v>18</v>
      </c>
      <c r="G13" s="69">
        <v>19</v>
      </c>
      <c r="H13" s="44"/>
      <c r="I13" s="44">
        <f>SUM(B13:H13)</f>
        <v>167</v>
      </c>
      <c r="J13" s="124">
        <f>PRODUCT(I13/6)</f>
        <v>27.833333333333332</v>
      </c>
    </row>
    <row r="14" spans="1:11" ht="18" customHeight="1">
      <c r="A14" s="44" t="s">
        <v>28</v>
      </c>
      <c r="B14" s="59">
        <f aca="true" t="shared" si="0" ref="B14:G14">SUM(B10:B13)</f>
        <v>79</v>
      </c>
      <c r="C14" s="59">
        <f t="shared" si="0"/>
        <v>84</v>
      </c>
      <c r="D14" s="59">
        <f t="shared" si="0"/>
        <v>87</v>
      </c>
      <c r="E14" s="59">
        <f t="shared" si="0"/>
        <v>55</v>
      </c>
      <c r="F14" s="59">
        <f t="shared" si="0"/>
        <v>48</v>
      </c>
      <c r="G14" s="94">
        <f t="shared" si="0"/>
        <v>46</v>
      </c>
      <c r="H14" s="44"/>
      <c r="I14" s="44">
        <f>SUM(B14:H14)</f>
        <v>399</v>
      </c>
      <c r="J14" s="124">
        <f>PRODUCT(I14/6)</f>
        <v>66.5</v>
      </c>
      <c r="K14" s="10"/>
    </row>
    <row r="15" spans="5:11" ht="12.75">
      <c r="E15" s="70"/>
      <c r="F15" s="70"/>
      <c r="G15" s="70"/>
      <c r="H15" s="70"/>
      <c r="I15" s="70"/>
      <c r="J15" s="82"/>
      <c r="K15" s="10"/>
    </row>
    <row r="16" spans="5:11" ht="12.75">
      <c r="E16" s="70"/>
      <c r="F16" s="70"/>
      <c r="G16" s="70"/>
      <c r="H16" s="70"/>
      <c r="I16" s="70"/>
      <c r="J16" s="82"/>
      <c r="K16" s="10"/>
    </row>
    <row r="17" spans="5:11" ht="12.75">
      <c r="E17" s="70"/>
      <c r="F17" s="70"/>
      <c r="G17" s="70"/>
      <c r="H17" s="70"/>
      <c r="I17" s="70"/>
      <c r="J17" s="82"/>
      <c r="K17" s="10"/>
    </row>
    <row r="18" spans="5:11" ht="12.75">
      <c r="E18" s="70"/>
      <c r="F18" s="70"/>
      <c r="G18" s="70"/>
      <c r="H18" s="70"/>
      <c r="I18" s="70"/>
      <c r="J18" s="82"/>
      <c r="K18" s="10"/>
    </row>
    <row r="19" spans="5:11" ht="12.75">
      <c r="E19" s="70"/>
      <c r="F19" s="70"/>
      <c r="G19" s="70"/>
      <c r="H19" s="70"/>
      <c r="I19" s="70"/>
      <c r="J19" s="82"/>
      <c r="K19" s="10"/>
    </row>
    <row r="20" spans="5:11" ht="12.75">
      <c r="E20" s="70"/>
      <c r="F20" s="70"/>
      <c r="G20" s="70"/>
      <c r="H20" s="70"/>
      <c r="I20" s="70"/>
      <c r="J20" s="82"/>
      <c r="K20" s="10"/>
    </row>
    <row r="21" spans="5:11" ht="12.75">
      <c r="E21" s="70"/>
      <c r="F21" s="70"/>
      <c r="G21" s="70"/>
      <c r="H21" s="70"/>
      <c r="I21" s="70"/>
      <c r="J21" s="82"/>
      <c r="K21" s="10"/>
    </row>
    <row r="22" spans="5:11" ht="12.75">
      <c r="E22" s="70"/>
      <c r="F22" s="70"/>
      <c r="G22" s="70"/>
      <c r="H22" s="70"/>
      <c r="I22" s="70"/>
      <c r="J22" s="82"/>
      <c r="K22" s="10"/>
    </row>
    <row r="23" spans="5:11" ht="12.75">
      <c r="E23" s="70"/>
      <c r="F23" s="70"/>
      <c r="G23" s="70"/>
      <c r="H23" s="70"/>
      <c r="I23" s="70"/>
      <c r="J23" s="82"/>
      <c r="K23" s="10"/>
    </row>
    <row r="24" spans="5:11" ht="12.75">
      <c r="E24" s="70"/>
      <c r="F24" s="70"/>
      <c r="G24" s="70"/>
      <c r="H24" s="70"/>
      <c r="I24" s="70"/>
      <c r="J24" s="82"/>
      <c r="K24" s="10"/>
    </row>
    <row r="25" spans="5:11" ht="12.75">
      <c r="E25" s="70"/>
      <c r="F25" s="70"/>
      <c r="G25" s="70"/>
      <c r="H25" s="70"/>
      <c r="I25" s="70"/>
      <c r="J25" s="82"/>
      <c r="K25" s="10"/>
    </row>
    <row r="26" spans="5:11" ht="12.75">
      <c r="E26" s="70"/>
      <c r="F26" s="70"/>
      <c r="G26" s="70"/>
      <c r="H26" s="70"/>
      <c r="I26" s="70"/>
      <c r="J26" s="82"/>
      <c r="K26" s="10"/>
    </row>
    <row r="27" spans="5:11" ht="12.75">
      <c r="E27" s="70"/>
      <c r="F27" s="70"/>
      <c r="G27" s="70"/>
      <c r="H27" s="70"/>
      <c r="I27" s="70"/>
      <c r="J27" s="82"/>
      <c r="K27" s="10"/>
    </row>
    <row r="28" spans="5:9" ht="12.75">
      <c r="E28" s="70"/>
      <c r="F28" s="70"/>
      <c r="G28" s="70"/>
      <c r="H28" s="70"/>
      <c r="I28" s="70"/>
    </row>
    <row r="29" spans="5:9" ht="12.75">
      <c r="E29" s="70"/>
      <c r="F29" s="70"/>
      <c r="G29" s="70"/>
      <c r="H29" s="70"/>
      <c r="I29" s="70"/>
    </row>
    <row r="30" spans="5:9" ht="12.75">
      <c r="E30" s="70"/>
      <c r="F30" s="70"/>
      <c r="G30" s="70"/>
      <c r="H30" s="70"/>
      <c r="I30" s="70"/>
    </row>
    <row r="31" spans="5:9" ht="12.75">
      <c r="E31" s="70"/>
      <c r="F31" s="70"/>
      <c r="G31" s="70"/>
      <c r="H31" s="70"/>
      <c r="I31" s="70"/>
    </row>
    <row r="32" spans="5:9" ht="12.75">
      <c r="E32" s="70"/>
      <c r="F32" s="70"/>
      <c r="G32" s="70"/>
      <c r="H32" s="70"/>
      <c r="I32" s="70"/>
    </row>
    <row r="33" spans="5:9" ht="12.75">
      <c r="E33" s="70"/>
      <c r="F33" s="70"/>
      <c r="G33" s="70"/>
      <c r="H33" s="70"/>
      <c r="I33" s="70"/>
    </row>
    <row r="34" spans="5:9" ht="12.75">
      <c r="E34" s="70"/>
      <c r="F34" s="70"/>
      <c r="G34" s="70"/>
      <c r="H34" s="70"/>
      <c r="I34" s="70"/>
    </row>
    <row r="35" spans="5:9" ht="12.75">
      <c r="E35" s="70"/>
      <c r="F35" s="70"/>
      <c r="G35" s="70"/>
      <c r="H35" s="70"/>
      <c r="I35" s="70"/>
    </row>
    <row r="36" spans="5:9" ht="12.75">
      <c r="E36" s="70"/>
      <c r="F36" s="70"/>
      <c r="G36" s="70"/>
      <c r="H36" s="70"/>
      <c r="I36" s="70"/>
    </row>
    <row r="37" spans="5:9" ht="12.75">
      <c r="E37" s="10"/>
      <c r="F37" s="70"/>
      <c r="G37" s="70"/>
      <c r="H37" s="70"/>
      <c r="I37" s="70"/>
    </row>
    <row r="38" spans="5:9" ht="12.75">
      <c r="E38" s="10"/>
      <c r="F38" s="70"/>
      <c r="G38" s="70"/>
      <c r="H38" s="70"/>
      <c r="I38" s="70"/>
    </row>
    <row r="39" spans="5:9" ht="12.75">
      <c r="E39" s="10"/>
      <c r="F39" s="70"/>
      <c r="G39" s="70"/>
      <c r="H39" s="70"/>
      <c r="I39" s="70"/>
    </row>
    <row r="40" spans="5:9" ht="12.75">
      <c r="E40" s="10"/>
      <c r="F40" s="70"/>
      <c r="G40" s="70"/>
      <c r="H40" s="70"/>
      <c r="I40" s="70"/>
    </row>
    <row r="41" spans="5:9" ht="12.75">
      <c r="E41" s="10"/>
      <c r="F41" s="70"/>
      <c r="G41" s="70"/>
      <c r="H41" s="70"/>
      <c r="I41" s="70"/>
    </row>
    <row r="42" spans="5:9" ht="12.75">
      <c r="E42" s="10"/>
      <c r="F42" s="70"/>
      <c r="G42" s="70"/>
      <c r="H42" s="70"/>
      <c r="I42" s="70"/>
    </row>
    <row r="43" spans="5:9" ht="12.75">
      <c r="E43" s="10"/>
      <c r="F43" s="70"/>
      <c r="G43" s="70"/>
      <c r="H43" s="70"/>
      <c r="I43" s="70"/>
    </row>
    <row r="44" spans="5:9" ht="12.75">
      <c r="E44" s="10"/>
      <c r="F44" s="70"/>
      <c r="G44" s="70"/>
      <c r="H44" s="70"/>
      <c r="I44" s="70"/>
    </row>
    <row r="45" spans="5:9" ht="12.75">
      <c r="E45" s="10"/>
      <c r="F45" s="70"/>
      <c r="G45" s="70"/>
      <c r="H45" s="70"/>
      <c r="I45" s="70"/>
    </row>
    <row r="46" spans="5:9" ht="12.75">
      <c r="E46" s="10"/>
      <c r="F46" s="70"/>
      <c r="G46" s="70"/>
      <c r="H46" s="70"/>
      <c r="I46" s="70"/>
    </row>
    <row r="47" spans="5:9" ht="12.75">
      <c r="E47" s="10"/>
      <c r="F47" s="70"/>
      <c r="G47" s="70"/>
      <c r="H47" s="70"/>
      <c r="I47" s="70"/>
    </row>
    <row r="48" spans="5:9" ht="12.75">
      <c r="E48" s="10"/>
      <c r="F48" s="70"/>
      <c r="G48" s="70"/>
      <c r="H48" s="70"/>
      <c r="I48" s="70"/>
    </row>
    <row r="49" spans="5:9" ht="12.75">
      <c r="E49" s="10"/>
      <c r="F49" s="70"/>
      <c r="G49" s="70"/>
      <c r="H49" s="70"/>
      <c r="I49" s="70"/>
    </row>
    <row r="50" spans="5:9" ht="12.75">
      <c r="E50" s="10"/>
      <c r="F50" s="70"/>
      <c r="G50" s="70"/>
      <c r="H50" s="70"/>
      <c r="I50" s="70"/>
    </row>
    <row r="51" spans="5:9" ht="12.75">
      <c r="E51" s="10"/>
      <c r="F51" s="70"/>
      <c r="G51" s="70"/>
      <c r="H51" s="70"/>
      <c r="I51" s="70"/>
    </row>
    <row r="52" spans="5:9" ht="12.75">
      <c r="E52" s="10"/>
      <c r="F52" s="70"/>
      <c r="G52" s="70"/>
      <c r="H52" s="70"/>
      <c r="I52" s="70"/>
    </row>
    <row r="53" spans="5:9" ht="12.75">
      <c r="E53" s="10"/>
      <c r="F53" s="70"/>
      <c r="G53" s="70"/>
      <c r="H53" s="70"/>
      <c r="I53" s="70"/>
    </row>
    <row r="54" spans="5:9" ht="12.75">
      <c r="E54" s="10"/>
      <c r="F54" s="70"/>
      <c r="G54" s="70"/>
      <c r="H54" s="70"/>
      <c r="I54" s="70"/>
    </row>
    <row r="55" spans="5:9" ht="12.75">
      <c r="E55" s="10"/>
      <c r="F55" s="70"/>
      <c r="G55" s="70"/>
      <c r="H55" s="70"/>
      <c r="I55" s="70"/>
    </row>
    <row r="56" spans="5:9" ht="12.75">
      <c r="E56" s="10"/>
      <c r="F56" s="70"/>
      <c r="G56" s="70"/>
      <c r="H56" s="70"/>
      <c r="I56" s="70"/>
    </row>
    <row r="57" spans="5:9" ht="12.75">
      <c r="E57" s="10"/>
      <c r="F57" s="70"/>
      <c r="G57" s="70"/>
      <c r="H57" s="70"/>
      <c r="I57" s="70"/>
    </row>
    <row r="58" spans="5:9" ht="12.75">
      <c r="E58" s="10"/>
      <c r="F58" s="70"/>
      <c r="G58" s="70"/>
      <c r="H58" s="70"/>
      <c r="I58" s="70"/>
    </row>
    <row r="59" spans="5:9" ht="12.75">
      <c r="E59" s="10"/>
      <c r="F59" s="70"/>
      <c r="G59" s="70"/>
      <c r="H59" s="70"/>
      <c r="I59" s="70"/>
    </row>
    <row r="60" spans="5:9" ht="12.75">
      <c r="E60" s="10"/>
      <c r="F60" s="70"/>
      <c r="G60" s="70"/>
      <c r="H60" s="70"/>
      <c r="I60" s="70"/>
    </row>
    <row r="61" spans="5:9" ht="12.75">
      <c r="E61" s="10"/>
      <c r="F61" s="70"/>
      <c r="G61" s="70"/>
      <c r="H61" s="70"/>
      <c r="I61" s="70"/>
    </row>
    <row r="62" spans="5:9" ht="12.75">
      <c r="E62" s="10"/>
      <c r="F62" s="70"/>
      <c r="G62" s="70"/>
      <c r="H62" s="70"/>
      <c r="I62" s="70"/>
    </row>
    <row r="63" spans="5:9" ht="12.75">
      <c r="E63" s="10"/>
      <c r="F63" s="70"/>
      <c r="G63" s="70"/>
      <c r="H63" s="70"/>
      <c r="I63" s="70"/>
    </row>
    <row r="64" spans="5:9" ht="12.75">
      <c r="E64" s="10"/>
      <c r="F64" s="70"/>
      <c r="G64" s="70"/>
      <c r="H64" s="70"/>
      <c r="I64" s="70"/>
    </row>
    <row r="65" spans="5:9" ht="12.75">
      <c r="E65" s="10"/>
      <c r="F65" s="70"/>
      <c r="G65" s="70"/>
      <c r="H65" s="10"/>
      <c r="I65" s="10"/>
    </row>
    <row r="66" spans="5:9" ht="12.75">
      <c r="E66" s="10"/>
      <c r="F66" s="10"/>
      <c r="G66" s="10"/>
      <c r="H66" s="10"/>
      <c r="I66" s="10"/>
    </row>
    <row r="67" spans="5:9" ht="12.75">
      <c r="E67" s="10"/>
      <c r="F67" s="10"/>
      <c r="G67" s="10"/>
      <c r="H67" s="10"/>
      <c r="I67" s="10"/>
    </row>
    <row r="68" spans="5:9" ht="12.75">
      <c r="E68" s="10"/>
      <c r="F68" s="10"/>
      <c r="G68" s="10"/>
      <c r="H68" s="10"/>
      <c r="I68" s="10"/>
    </row>
    <row r="69" spans="5:9" ht="12.75">
      <c r="E69" s="10"/>
      <c r="F69" s="10"/>
      <c r="G69" s="10"/>
      <c r="H69" s="10"/>
      <c r="I69" s="10"/>
    </row>
    <row r="70" spans="5:9" ht="12.75">
      <c r="E70" s="10"/>
      <c r="F70" s="10"/>
      <c r="G70" s="10"/>
      <c r="H70" s="10"/>
      <c r="I70" s="10"/>
    </row>
    <row r="71" spans="5:9" ht="12.75">
      <c r="E71" s="10"/>
      <c r="F71" s="10"/>
      <c r="G71" s="10"/>
      <c r="H71" s="10"/>
      <c r="I71" s="10"/>
    </row>
    <row r="72" spans="5:9" ht="12.75">
      <c r="E72" s="10"/>
      <c r="F72" s="10"/>
      <c r="G72" s="10"/>
      <c r="H72" s="10"/>
      <c r="I72" s="10"/>
    </row>
    <row r="73" spans="5:9" ht="12.75">
      <c r="E73" s="10"/>
      <c r="F73" s="10"/>
      <c r="G73" s="10"/>
      <c r="H73" s="10"/>
      <c r="I73" s="10"/>
    </row>
    <row r="74" spans="5:9" ht="12.75">
      <c r="E74" s="10"/>
      <c r="F74" s="10"/>
      <c r="G74" s="10"/>
      <c r="H74" s="10"/>
      <c r="I74" s="10"/>
    </row>
    <row r="75" spans="5:9" ht="12.75">
      <c r="E75" s="10"/>
      <c r="F75" s="10"/>
      <c r="G75" s="10"/>
      <c r="H75" s="10"/>
      <c r="I75" s="10"/>
    </row>
    <row r="76" spans="5:9" ht="12.75">
      <c r="E76" s="10"/>
      <c r="F76" s="10"/>
      <c r="G76" s="10"/>
      <c r="H76" s="10"/>
      <c r="I76" s="10"/>
    </row>
    <row r="77" spans="5:9" ht="12.75">
      <c r="E77" s="10"/>
      <c r="F77" s="10"/>
      <c r="G77" s="10"/>
      <c r="H77" s="10"/>
      <c r="I77" s="10"/>
    </row>
    <row r="78" spans="5:9" ht="12.75">
      <c r="E78" s="10"/>
      <c r="F78" s="10"/>
      <c r="G78" s="10"/>
      <c r="H78" s="10"/>
      <c r="I78" s="10"/>
    </row>
    <row r="79" spans="5:9" ht="12.75">
      <c r="E79" s="10"/>
      <c r="F79" s="10"/>
      <c r="G79" s="10"/>
      <c r="H79" s="10"/>
      <c r="I79" s="10"/>
    </row>
    <row r="80" spans="5:9" ht="12.75">
      <c r="E80" s="10"/>
      <c r="F80" s="10"/>
      <c r="G80" s="10"/>
      <c r="H80" s="10"/>
      <c r="I80" s="10"/>
    </row>
    <row r="81" spans="5:9" ht="12.75">
      <c r="E81" s="10"/>
      <c r="F81" s="10"/>
      <c r="G81" s="10"/>
      <c r="H81" s="10"/>
      <c r="I81" s="10"/>
    </row>
    <row r="82" spans="5:9" ht="12.75">
      <c r="E82" s="10"/>
      <c r="F82" s="10"/>
      <c r="G82" s="10"/>
      <c r="H82" s="10"/>
      <c r="I82" s="10"/>
    </row>
    <row r="83" spans="5:9" ht="12.75">
      <c r="E83" s="10"/>
      <c r="F83" s="10"/>
      <c r="G83" s="10"/>
      <c r="H83" s="10"/>
      <c r="I83" s="10"/>
    </row>
    <row r="84" spans="5:9" ht="12.75">
      <c r="E84" s="10"/>
      <c r="F84" s="10"/>
      <c r="G84" s="10"/>
      <c r="H84" s="10"/>
      <c r="I84" s="10"/>
    </row>
    <row r="85" spans="5:9" ht="12.75">
      <c r="E85" s="10"/>
      <c r="F85" s="10"/>
      <c r="G85" s="10"/>
      <c r="H85" s="10"/>
      <c r="I85" s="10"/>
    </row>
    <row r="86" spans="5:9" ht="12.75">
      <c r="E86" s="10"/>
      <c r="F86" s="10"/>
      <c r="G86" s="10"/>
      <c r="H86" s="10"/>
      <c r="I86" s="10"/>
    </row>
    <row r="87" spans="5:9" ht="12.75">
      <c r="E87" s="10"/>
      <c r="F87" s="10"/>
      <c r="G87" s="10"/>
      <c r="H87" s="10"/>
      <c r="I87" s="10"/>
    </row>
    <row r="88" spans="5:9" ht="12.75">
      <c r="E88" s="10"/>
      <c r="F88" s="10"/>
      <c r="G88" s="10"/>
      <c r="H88" s="10"/>
      <c r="I88" s="10"/>
    </row>
    <row r="89" spans="5:9" ht="12.75">
      <c r="E89" s="10"/>
      <c r="F89" s="10"/>
      <c r="G89" s="10"/>
      <c r="H89" s="10"/>
      <c r="I89" s="10"/>
    </row>
    <row r="90" spans="5:9" ht="12.75">
      <c r="E90" s="10"/>
      <c r="F90" s="10"/>
      <c r="G90" s="10"/>
      <c r="H90" s="10"/>
      <c r="I90" s="10"/>
    </row>
    <row r="91" spans="5:9" ht="12.75">
      <c r="E91" s="10"/>
      <c r="F91" s="10"/>
      <c r="G91" s="10"/>
      <c r="H91" s="10"/>
      <c r="I91" s="10"/>
    </row>
    <row r="92" spans="5:9" ht="12.75">
      <c r="E92" s="10"/>
      <c r="F92" s="10"/>
      <c r="G92" s="10"/>
      <c r="H92" s="10"/>
      <c r="I92" s="10"/>
    </row>
    <row r="93" spans="5:9" ht="12.75">
      <c r="E93" s="10"/>
      <c r="F93" s="10"/>
      <c r="G93" s="10"/>
      <c r="H93" s="10"/>
      <c r="I93" s="10"/>
    </row>
    <row r="94" spans="5:9" ht="12.75">
      <c r="E94" s="10"/>
      <c r="F94" s="10"/>
      <c r="G94" s="10"/>
      <c r="H94" s="10"/>
      <c r="I94" s="10"/>
    </row>
    <row r="95" spans="5:9" ht="12.75">
      <c r="E95" s="10"/>
      <c r="F95" s="10"/>
      <c r="G95" s="10"/>
      <c r="H95" s="10"/>
      <c r="I95" s="10"/>
    </row>
    <row r="96" spans="5:9" ht="12.75">
      <c r="E96" s="10"/>
      <c r="F96" s="10"/>
      <c r="G96" s="10"/>
      <c r="H96" s="10"/>
      <c r="I96" s="10"/>
    </row>
    <row r="97" spans="5:9" ht="12.75">
      <c r="E97" s="10"/>
      <c r="F97" s="10"/>
      <c r="G97" s="10"/>
      <c r="H97" s="10"/>
      <c r="I97" s="10"/>
    </row>
    <row r="98" spans="5:9" ht="12.75">
      <c r="E98" s="10"/>
      <c r="F98" s="10"/>
      <c r="G98" s="10"/>
      <c r="H98" s="10"/>
      <c r="I98" s="10"/>
    </row>
    <row r="99" spans="5:9" ht="12.75">
      <c r="E99" s="10"/>
      <c r="F99" s="10"/>
      <c r="G99" s="10"/>
      <c r="H99" s="10"/>
      <c r="I99" s="10"/>
    </row>
    <row r="100" spans="5:9" ht="12.75">
      <c r="E100" s="10"/>
      <c r="F100" s="10"/>
      <c r="G100" s="10"/>
      <c r="H100" s="10"/>
      <c r="I100" s="10"/>
    </row>
    <row r="101" spans="5:9" ht="12.75">
      <c r="E101" s="10"/>
      <c r="F101" s="10"/>
      <c r="G101" s="10"/>
      <c r="H101" s="10"/>
      <c r="I101" s="10"/>
    </row>
    <row r="102" spans="5:9" ht="12.75">
      <c r="E102" s="10"/>
      <c r="F102" s="10"/>
      <c r="G102" s="10"/>
      <c r="H102" s="10"/>
      <c r="I102" s="10"/>
    </row>
    <row r="103" spans="5:7" ht="12.75">
      <c r="E103" s="10"/>
      <c r="F103" s="10"/>
      <c r="G103" s="10"/>
    </row>
    <row r="104" spans="5:7" ht="12.75">
      <c r="E104" s="10"/>
      <c r="F104" s="10"/>
      <c r="G104" s="10"/>
    </row>
    <row r="105" spans="5:7" ht="12.75">
      <c r="E105" s="10"/>
      <c r="F105" s="10"/>
      <c r="G105" s="10"/>
    </row>
    <row r="106" spans="5:7" ht="12.75">
      <c r="E106" s="10"/>
      <c r="F106" s="10"/>
      <c r="G106" s="10"/>
    </row>
    <row r="107" spans="5:7" ht="12.75">
      <c r="E107" s="10"/>
      <c r="F107" s="10"/>
      <c r="G107" s="10"/>
    </row>
    <row r="108" spans="5:7" ht="12.75">
      <c r="E108" s="10"/>
      <c r="F108" s="10"/>
      <c r="G108" s="10"/>
    </row>
    <row r="109" spans="5:7" ht="12.75">
      <c r="E109" s="10"/>
      <c r="F109" s="10"/>
      <c r="G109" s="10"/>
    </row>
    <row r="110" spans="5:7" ht="12.75">
      <c r="E110" s="10"/>
      <c r="F110" s="10"/>
      <c r="G110" s="10"/>
    </row>
    <row r="111" spans="5:7" ht="12.75">
      <c r="E111" s="10"/>
      <c r="F111" s="10"/>
      <c r="G111" s="10"/>
    </row>
    <row r="112" spans="5:7" ht="12.75">
      <c r="E112" s="10"/>
      <c r="F112" s="10"/>
      <c r="G112" s="10"/>
    </row>
    <row r="113" spans="5:7" ht="12.75">
      <c r="E113" s="10"/>
      <c r="F113" s="10"/>
      <c r="G113" s="10"/>
    </row>
    <row r="114" spans="5:7" ht="12.75">
      <c r="E114" s="10"/>
      <c r="F114" s="10"/>
      <c r="G114" s="10"/>
    </row>
    <row r="115" spans="5:7" ht="12.75">
      <c r="E115" s="10"/>
      <c r="F115" s="10"/>
      <c r="G115" s="10"/>
    </row>
    <row r="116" spans="5:7" ht="12.75">
      <c r="E116" s="10"/>
      <c r="F116" s="10"/>
      <c r="G116" s="10"/>
    </row>
    <row r="117" spans="5:7" ht="12.75">
      <c r="E117" s="10"/>
      <c r="F117" s="10"/>
      <c r="G117" s="10"/>
    </row>
    <row r="118" spans="5:7" ht="12.75">
      <c r="E118" s="10"/>
      <c r="F118" s="10"/>
      <c r="G118" s="10"/>
    </row>
    <row r="119" spans="5:7" ht="12.75">
      <c r="E119" s="10"/>
      <c r="F119" s="10"/>
      <c r="G119" s="10"/>
    </row>
    <row r="120" spans="5:7" ht="12.75">
      <c r="E120" s="10"/>
      <c r="F120" s="10"/>
      <c r="G120" s="10"/>
    </row>
    <row r="121" spans="5:7" ht="12.75">
      <c r="E121" s="10"/>
      <c r="F121" s="10"/>
      <c r="G121" s="10"/>
    </row>
    <row r="122" spans="5:7" ht="12.75">
      <c r="E122" s="10"/>
      <c r="F122" s="10"/>
      <c r="G122" s="10"/>
    </row>
    <row r="123" spans="5:7" ht="12.75">
      <c r="E123" s="10"/>
      <c r="F123" s="10"/>
      <c r="G123" s="10"/>
    </row>
    <row r="124" spans="5:7" ht="12.75">
      <c r="E124" s="10"/>
      <c r="F124" s="10"/>
      <c r="G124" s="10"/>
    </row>
    <row r="125" spans="5:7" ht="12.75">
      <c r="E125" s="10"/>
      <c r="F125" s="10"/>
      <c r="G125" s="10"/>
    </row>
    <row r="126" spans="5:7" ht="12.75">
      <c r="E126" s="10"/>
      <c r="F126" s="10"/>
      <c r="G126" s="10"/>
    </row>
    <row r="127" spans="5:7" ht="12.75">
      <c r="E127" s="10"/>
      <c r="F127" s="10"/>
      <c r="G127" s="10"/>
    </row>
    <row r="128" spans="5:7" ht="12.75">
      <c r="E128" s="10"/>
      <c r="F128" s="10"/>
      <c r="G128" s="10"/>
    </row>
    <row r="129" spans="5:7" ht="12.75">
      <c r="E129" s="10"/>
      <c r="F129" s="10"/>
      <c r="G129" s="10"/>
    </row>
    <row r="130" spans="5:7" ht="12.75">
      <c r="E130" s="10"/>
      <c r="F130" s="10"/>
      <c r="G130" s="10"/>
    </row>
    <row r="131" spans="5:7" ht="12.75">
      <c r="E131" s="10"/>
      <c r="F131" s="10"/>
      <c r="G131" s="10"/>
    </row>
    <row r="132" spans="5:7" ht="12.75">
      <c r="E132" s="10"/>
      <c r="F132" s="10"/>
      <c r="G132" s="10"/>
    </row>
    <row r="133" spans="5:7" ht="12.75">
      <c r="E133" s="10"/>
      <c r="F133" s="10"/>
      <c r="G133" s="10"/>
    </row>
    <row r="134" spans="5:7" ht="12.75">
      <c r="E134" s="10"/>
      <c r="F134" s="10"/>
      <c r="G134" s="10"/>
    </row>
    <row r="135" spans="5:7" ht="12.75">
      <c r="E135" s="10"/>
      <c r="F135" s="10"/>
      <c r="G135" s="10"/>
    </row>
    <row r="136" spans="5:7" ht="12.75">
      <c r="E136" s="10"/>
      <c r="F136" s="10"/>
      <c r="G136" s="10"/>
    </row>
    <row r="137" spans="5:7" ht="12.75">
      <c r="E137" s="10"/>
      <c r="F137" s="10"/>
      <c r="G137" s="10"/>
    </row>
    <row r="138" spans="5:7" ht="12.75">
      <c r="E138" s="10"/>
      <c r="F138" s="10"/>
      <c r="G138" s="10"/>
    </row>
    <row r="139" spans="5:7" ht="12.75">
      <c r="E139" s="10"/>
      <c r="F139" s="10"/>
      <c r="G139" s="10"/>
    </row>
    <row r="140" spans="5:7" ht="12.75">
      <c r="E140" s="10"/>
      <c r="F140" s="10"/>
      <c r="G140" s="10"/>
    </row>
    <row r="141" spans="5:7" ht="12.75">
      <c r="E141" s="10"/>
      <c r="F141" s="10"/>
      <c r="G141" s="10"/>
    </row>
    <row r="142" spans="5:7" ht="12.75">
      <c r="E142" s="10"/>
      <c r="F142" s="10"/>
      <c r="G142" s="10"/>
    </row>
    <row r="143" spans="5:7" ht="12.75">
      <c r="E143" s="10"/>
      <c r="F143" s="10"/>
      <c r="G143" s="10"/>
    </row>
    <row r="144" spans="5:7" ht="12.75">
      <c r="E144" s="10"/>
      <c r="F144" s="10"/>
      <c r="G144" s="10"/>
    </row>
    <row r="145" spans="5:7" ht="12.75">
      <c r="E145" s="10"/>
      <c r="F145" s="10"/>
      <c r="G145" s="10"/>
    </row>
    <row r="146" spans="5:7" ht="12.75">
      <c r="E146" s="10"/>
      <c r="F146" s="10"/>
      <c r="G146" s="10"/>
    </row>
    <row r="147" spans="5:7" ht="12.75">
      <c r="E147" s="10"/>
      <c r="F147" s="10"/>
      <c r="G147" s="10"/>
    </row>
    <row r="148" spans="5:7" ht="12.75">
      <c r="E148" s="10"/>
      <c r="F148" s="10"/>
      <c r="G148" s="10"/>
    </row>
    <row r="149" spans="5:7" ht="12.75">
      <c r="E149" s="10"/>
      <c r="F149" s="10"/>
      <c r="G149" s="10"/>
    </row>
    <row r="150" spans="5:7" ht="12.75">
      <c r="E150" s="10"/>
      <c r="F150" s="10"/>
      <c r="G150" s="10"/>
    </row>
    <row r="151" spans="5:7" ht="12.75">
      <c r="E151" s="10"/>
      <c r="F151" s="10"/>
      <c r="G151" s="10"/>
    </row>
    <row r="152" spans="5:7" ht="12.75">
      <c r="E152" s="10"/>
      <c r="F152" s="10"/>
      <c r="G152" s="10"/>
    </row>
    <row r="153" spans="5:7" ht="12.75">
      <c r="E153" s="10"/>
      <c r="F153" s="10"/>
      <c r="G153" s="10"/>
    </row>
    <row r="154" spans="5:7" ht="12.75">
      <c r="E154" s="10"/>
      <c r="F154" s="10"/>
      <c r="G154" s="10"/>
    </row>
    <row r="155" spans="5:7" ht="12.75">
      <c r="E155" s="10"/>
      <c r="F155" s="10"/>
      <c r="G155" s="10"/>
    </row>
    <row r="156" spans="5:7" ht="12.75">
      <c r="E156" s="10"/>
      <c r="F156" s="10"/>
      <c r="G156" s="10"/>
    </row>
    <row r="157" spans="5:7" ht="12.75">
      <c r="E157" s="10"/>
      <c r="F157" s="10"/>
      <c r="G157" s="10"/>
    </row>
    <row r="158" spans="5:7" ht="12.75">
      <c r="E158" s="10"/>
      <c r="F158" s="10"/>
      <c r="G158" s="10"/>
    </row>
    <row r="159" spans="5:7" ht="12.75">
      <c r="E159" s="10"/>
      <c r="F159" s="10"/>
      <c r="G159" s="10"/>
    </row>
  </sheetData>
  <printOptions/>
  <pageMargins left="1.58" right="0.4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15"/>
  <sheetViews>
    <sheetView workbookViewId="0" topLeftCell="A1">
      <selection activeCell="A8" sqref="A8:IV8"/>
    </sheetView>
  </sheetViews>
  <sheetFormatPr defaultColWidth="11.421875" defaultRowHeight="12.75"/>
  <cols>
    <col min="1" max="1" width="26.421875" style="0" customWidth="1"/>
    <col min="2" max="9" width="6.7109375" style="0" customWidth="1"/>
    <col min="10" max="10" width="6.7109375" style="137" customWidth="1"/>
  </cols>
  <sheetData>
    <row r="1" ht="12.75"/>
    <row r="2" ht="12.75"/>
    <row r="3" ht="12.75"/>
    <row r="7" ht="13.5" thickBot="1"/>
    <row r="8" spans="1:10" s="148" customFormat="1" ht="20.25" customHeight="1">
      <c r="A8" s="156" t="s">
        <v>276</v>
      </c>
      <c r="B8" s="157">
        <v>2003</v>
      </c>
      <c r="C8" s="157">
        <v>2004</v>
      </c>
      <c r="D8" s="157">
        <v>2005</v>
      </c>
      <c r="E8" s="157">
        <v>2006</v>
      </c>
      <c r="F8" s="157">
        <v>2007</v>
      </c>
      <c r="G8" s="158">
        <v>2008</v>
      </c>
      <c r="H8" s="159">
        <v>2009</v>
      </c>
      <c r="I8" s="160" t="s">
        <v>268</v>
      </c>
      <c r="J8" s="161" t="s">
        <v>267</v>
      </c>
    </row>
    <row r="9" spans="1:10" ht="12.75">
      <c r="A9" s="65" t="s">
        <v>6</v>
      </c>
      <c r="B9" s="59">
        <v>9</v>
      </c>
      <c r="C9" s="59">
        <v>10</v>
      </c>
      <c r="D9" s="59">
        <v>5</v>
      </c>
      <c r="E9" s="59">
        <v>9</v>
      </c>
      <c r="F9" s="59">
        <v>5</v>
      </c>
      <c r="G9" s="149">
        <v>8</v>
      </c>
      <c r="H9" s="60"/>
      <c r="I9" s="44">
        <f aca="true" t="shared" si="0" ref="I9:I14">SUM(B9:H9)</f>
        <v>46</v>
      </c>
      <c r="J9" s="154">
        <f aca="true" t="shared" si="1" ref="J9:J14">PRODUCT(I9/6)</f>
        <v>7.666666666666667</v>
      </c>
    </row>
    <row r="10" spans="1:10" ht="12.75">
      <c r="A10" s="65" t="s">
        <v>0</v>
      </c>
      <c r="B10" s="59">
        <v>1</v>
      </c>
      <c r="C10" s="59">
        <v>2</v>
      </c>
      <c r="D10" s="59">
        <v>4</v>
      </c>
      <c r="E10" s="59">
        <v>3</v>
      </c>
      <c r="F10" s="59">
        <v>2</v>
      </c>
      <c r="G10" s="88">
        <v>1</v>
      </c>
      <c r="H10" s="60"/>
      <c r="I10" s="44">
        <f t="shared" si="0"/>
        <v>13</v>
      </c>
      <c r="J10" s="154">
        <f t="shared" si="1"/>
        <v>2.1666666666666665</v>
      </c>
    </row>
    <row r="11" spans="1:10" ht="25.5">
      <c r="A11" s="72" t="s">
        <v>61</v>
      </c>
      <c r="B11" s="73">
        <v>7</v>
      </c>
      <c r="C11" s="73">
        <v>6</v>
      </c>
      <c r="D11" s="73">
        <v>9</v>
      </c>
      <c r="E11" s="73">
        <v>10</v>
      </c>
      <c r="F11" s="73">
        <v>5</v>
      </c>
      <c r="G11" s="150">
        <v>3</v>
      </c>
      <c r="H11" s="60"/>
      <c r="I11" s="44">
        <f t="shared" si="0"/>
        <v>40</v>
      </c>
      <c r="J11" s="154">
        <f t="shared" si="1"/>
        <v>6.666666666666667</v>
      </c>
    </row>
    <row r="12" spans="1:10" ht="12.75">
      <c r="A12" s="65" t="s">
        <v>98</v>
      </c>
      <c r="B12" s="59">
        <v>60</v>
      </c>
      <c r="C12" s="59">
        <v>58</v>
      </c>
      <c r="D12" s="59">
        <v>61</v>
      </c>
      <c r="E12" s="59">
        <v>31</v>
      </c>
      <c r="F12" s="59">
        <v>36</v>
      </c>
      <c r="G12" s="151">
        <v>30</v>
      </c>
      <c r="H12" s="60"/>
      <c r="I12" s="44">
        <f t="shared" si="0"/>
        <v>276</v>
      </c>
      <c r="J12" s="154">
        <f t="shared" si="1"/>
        <v>46</v>
      </c>
    </row>
    <row r="13" spans="1:10" ht="12.75">
      <c r="A13" s="65" t="s">
        <v>24</v>
      </c>
      <c r="B13" s="59">
        <v>2</v>
      </c>
      <c r="C13" s="59">
        <v>5</v>
      </c>
      <c r="D13" s="59">
        <v>6</v>
      </c>
      <c r="E13" s="59">
        <v>2</v>
      </c>
      <c r="F13" s="59"/>
      <c r="G13" s="152">
        <v>3</v>
      </c>
      <c r="H13" s="60"/>
      <c r="I13" s="44">
        <f t="shared" si="0"/>
        <v>18</v>
      </c>
      <c r="J13" s="154">
        <f t="shared" si="1"/>
        <v>3</v>
      </c>
    </row>
    <row r="14" spans="1:10" ht="12.75">
      <c r="A14" s="65" t="s">
        <v>27</v>
      </c>
      <c r="B14" s="59">
        <v>0</v>
      </c>
      <c r="C14" s="59">
        <v>3</v>
      </c>
      <c r="D14" s="59">
        <v>2</v>
      </c>
      <c r="E14" s="59"/>
      <c r="F14" s="59"/>
      <c r="G14" s="88">
        <v>1</v>
      </c>
      <c r="H14" s="60"/>
      <c r="I14" s="44">
        <f t="shared" si="0"/>
        <v>6</v>
      </c>
      <c r="J14" s="154">
        <f t="shared" si="1"/>
        <v>1</v>
      </c>
    </row>
    <row r="15" spans="1:10" ht="13.5" thickBot="1">
      <c r="A15" s="78" t="s">
        <v>60</v>
      </c>
      <c r="B15" s="71">
        <f aca="true" t="shared" si="2" ref="B15:G15">SUM(B9:B14)</f>
        <v>79</v>
      </c>
      <c r="C15" s="71">
        <f t="shared" si="2"/>
        <v>84</v>
      </c>
      <c r="D15" s="71">
        <f t="shared" si="2"/>
        <v>87</v>
      </c>
      <c r="E15" s="71">
        <f t="shared" si="2"/>
        <v>55</v>
      </c>
      <c r="F15" s="71">
        <f t="shared" si="2"/>
        <v>48</v>
      </c>
      <c r="G15" s="153">
        <f t="shared" si="2"/>
        <v>46</v>
      </c>
      <c r="H15" s="61"/>
      <c r="I15" s="53"/>
      <c r="J15" s="155"/>
    </row>
  </sheetData>
  <printOptions/>
  <pageMargins left="0.5" right="0.38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D25"/>
  <sheetViews>
    <sheetView workbookViewId="0" topLeftCell="A12">
      <selection activeCell="D21" sqref="D21"/>
    </sheetView>
  </sheetViews>
  <sheetFormatPr defaultColWidth="11.421875" defaultRowHeight="12.75"/>
  <cols>
    <col min="3" max="3" width="8.00390625" style="0" customWidth="1"/>
    <col min="4" max="4" width="13.7109375" style="0" customWidth="1"/>
    <col min="6" max="6" width="14.8515625" style="0" customWidth="1"/>
    <col min="7" max="7" width="17.140625" style="0" customWidth="1"/>
    <col min="8" max="8" width="16.140625" style="0" customWidth="1"/>
  </cols>
  <sheetData>
    <row r="8" spans="3:4" ht="12.75">
      <c r="C8" s="56" t="s">
        <v>26</v>
      </c>
      <c r="D8" s="56" t="s">
        <v>25</v>
      </c>
    </row>
    <row r="9" spans="3:4" ht="12.75">
      <c r="C9" s="59">
        <v>1997</v>
      </c>
      <c r="D9" s="59">
        <v>99</v>
      </c>
    </row>
    <row r="10" spans="3:4" ht="12.75">
      <c r="C10" s="59">
        <v>1998</v>
      </c>
      <c r="D10" s="59">
        <v>115</v>
      </c>
    </row>
    <row r="11" spans="3:4" ht="12.75">
      <c r="C11" s="59">
        <v>1999</v>
      </c>
      <c r="D11" s="59">
        <v>122</v>
      </c>
    </row>
    <row r="12" spans="3:4" ht="12.75">
      <c r="C12" s="59">
        <v>2000</v>
      </c>
      <c r="D12" s="59">
        <v>118</v>
      </c>
    </row>
    <row r="13" spans="3:4" ht="12.75">
      <c r="C13" s="59">
        <v>2001</v>
      </c>
      <c r="D13" s="59">
        <v>108</v>
      </c>
    </row>
    <row r="14" spans="3:4" ht="12.75">
      <c r="C14" s="59">
        <v>2002</v>
      </c>
      <c r="D14" s="59">
        <v>89</v>
      </c>
    </row>
    <row r="15" spans="3:4" ht="12.75">
      <c r="C15" s="59">
        <v>2003</v>
      </c>
      <c r="D15" s="59">
        <v>79</v>
      </c>
    </row>
    <row r="16" spans="3:4" ht="12.75">
      <c r="C16" s="59">
        <v>2004</v>
      </c>
      <c r="D16" s="59">
        <v>84</v>
      </c>
    </row>
    <row r="17" spans="3:4" ht="12.75">
      <c r="C17" s="59">
        <v>2005</v>
      </c>
      <c r="D17" s="59">
        <v>87</v>
      </c>
    </row>
    <row r="18" spans="3:4" ht="12.75">
      <c r="C18" s="59">
        <v>2006</v>
      </c>
      <c r="D18" s="59">
        <v>55</v>
      </c>
    </row>
    <row r="19" spans="3:4" ht="12.75">
      <c r="C19" s="59">
        <v>2007</v>
      </c>
      <c r="D19" s="59">
        <v>48</v>
      </c>
    </row>
    <row r="20" spans="3:4" ht="12.75">
      <c r="C20" s="88">
        <v>2008</v>
      </c>
      <c r="D20" s="59">
        <v>45</v>
      </c>
    </row>
    <row r="21" spans="3:4" ht="12.75">
      <c r="C21" s="58"/>
      <c r="D21" s="58"/>
    </row>
    <row r="22" spans="3:4" ht="12.75">
      <c r="C22" s="56" t="s">
        <v>26</v>
      </c>
      <c r="D22" s="56" t="s">
        <v>25</v>
      </c>
    </row>
    <row r="23" spans="3:4" ht="12.75">
      <c r="C23" s="59">
        <v>1994</v>
      </c>
      <c r="D23" s="59">
        <v>89</v>
      </c>
    </row>
    <row r="24" spans="3:4" ht="12.75">
      <c r="C24" s="59">
        <v>1995</v>
      </c>
      <c r="D24" s="59">
        <v>97</v>
      </c>
    </row>
    <row r="25" spans="3:4" ht="12.75">
      <c r="C25" s="59">
        <v>1996</v>
      </c>
      <c r="D25" s="59">
        <v>83</v>
      </c>
    </row>
  </sheetData>
  <printOptions/>
  <pageMargins left="1.78" right="1.9" top="0.8" bottom="1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R25"/>
  <sheetViews>
    <sheetView workbookViewId="0" topLeftCell="A5">
      <selection activeCell="A12" sqref="A12:IV12"/>
    </sheetView>
  </sheetViews>
  <sheetFormatPr defaultColWidth="11.421875" defaultRowHeight="12.75"/>
  <cols>
    <col min="1" max="3" width="10.8515625" style="0" customWidth="1"/>
    <col min="4" max="8" width="8.7109375" style="0" customWidth="1"/>
    <col min="9" max="9" width="11.7109375" style="0" customWidth="1"/>
    <col min="10" max="10" width="8.7109375" style="0" customWidth="1"/>
    <col min="11" max="11" width="11.7109375" style="0" customWidth="1"/>
    <col min="12" max="12" width="11.8515625" style="0" customWidth="1"/>
    <col min="13" max="13" width="14.140625" style="0" customWidth="1"/>
    <col min="14" max="14" width="12.8515625" style="0" customWidth="1"/>
    <col min="15" max="15" width="10.140625" style="0" hidden="1" customWidth="1"/>
    <col min="16" max="16" width="12.28125" style="0" hidden="1" customWidth="1"/>
  </cols>
  <sheetData>
    <row r="10" ht="10.5" customHeight="1" thickBot="1"/>
    <row r="11" ht="6.75" customHeight="1" hidden="1" thickBot="1"/>
    <row r="12" spans="1:18" s="148" customFormat="1" ht="49.5" customHeight="1">
      <c r="A12" s="162" t="s">
        <v>17</v>
      </c>
      <c r="B12" s="163">
        <v>2001</v>
      </c>
      <c r="C12" s="163">
        <v>2002</v>
      </c>
      <c r="D12" s="163">
        <v>2003</v>
      </c>
      <c r="E12" s="163">
        <v>2004</v>
      </c>
      <c r="F12" s="163">
        <v>2005</v>
      </c>
      <c r="G12" s="163">
        <v>2006</v>
      </c>
      <c r="H12" s="163">
        <v>2007</v>
      </c>
      <c r="I12" s="163" t="s">
        <v>275</v>
      </c>
      <c r="J12" s="163">
        <v>2008</v>
      </c>
      <c r="K12" s="163" t="s">
        <v>275</v>
      </c>
      <c r="L12" s="163" t="s">
        <v>62</v>
      </c>
      <c r="M12" s="163" t="s">
        <v>63</v>
      </c>
      <c r="N12" s="164" t="s">
        <v>64</v>
      </c>
      <c r="O12" s="163" t="s">
        <v>79</v>
      </c>
      <c r="P12" s="164" t="s">
        <v>80</v>
      </c>
      <c r="Q12" s="163" t="s">
        <v>105</v>
      </c>
      <c r="R12" s="164" t="s">
        <v>81</v>
      </c>
    </row>
    <row r="13" spans="1:18" ht="12.75">
      <c r="A13" s="60" t="s">
        <v>1</v>
      </c>
      <c r="B13" s="44">
        <v>7</v>
      </c>
      <c r="C13" s="44">
        <v>4</v>
      </c>
      <c r="D13" s="59">
        <v>8</v>
      </c>
      <c r="E13" s="59">
        <v>7</v>
      </c>
      <c r="F13" s="59">
        <v>7</v>
      </c>
      <c r="G13" s="59">
        <v>7</v>
      </c>
      <c r="H13" s="59">
        <v>4</v>
      </c>
      <c r="I13" s="59">
        <f>H13</f>
        <v>4</v>
      </c>
      <c r="J13" s="59">
        <v>3</v>
      </c>
      <c r="K13" s="59">
        <f>3</f>
        <v>3</v>
      </c>
      <c r="L13" s="59"/>
      <c r="M13" s="74">
        <f aca="true" t="shared" si="0" ref="M13:M25">(G13-H13)/G13</f>
        <v>0.42857142857142855</v>
      </c>
      <c r="N13" s="75">
        <f>(SUM($G$13:G13)-SUM($H$13:H13))/SUM($G$13:G13)</f>
        <v>0.42857142857142855</v>
      </c>
      <c r="O13" s="74">
        <f>(J13-L13)/J13</f>
        <v>1</v>
      </c>
      <c r="P13" s="75">
        <f>(SUM($G$13:J13)-SUM($H$13:L13))/SUM($G$13:J13)</f>
        <v>0.2222222222222222</v>
      </c>
      <c r="Q13" s="74">
        <f aca="true" t="shared" si="1" ref="Q13:Q25">(H13-J13)/H13</f>
        <v>0.25</v>
      </c>
      <c r="R13" s="75">
        <f>(SUM($H$13:H13)-SUM($J$13:J13))/SUM($H$13:H13)</f>
        <v>0.25</v>
      </c>
    </row>
    <row r="14" spans="1:18" ht="12.75">
      <c r="A14" s="60" t="s">
        <v>9</v>
      </c>
      <c r="B14" s="44">
        <v>8</v>
      </c>
      <c r="C14" s="44">
        <v>9</v>
      </c>
      <c r="D14" s="59">
        <v>3</v>
      </c>
      <c r="E14" s="59">
        <v>6</v>
      </c>
      <c r="F14" s="59">
        <v>7</v>
      </c>
      <c r="G14" s="59">
        <v>3</v>
      </c>
      <c r="H14" s="59">
        <v>3</v>
      </c>
      <c r="I14" s="59">
        <f>I13+H14</f>
        <v>7</v>
      </c>
      <c r="J14" s="59">
        <v>2</v>
      </c>
      <c r="K14" s="59">
        <f>K13+J14</f>
        <v>5</v>
      </c>
      <c r="L14" s="59"/>
      <c r="M14" s="74">
        <f t="shared" si="0"/>
        <v>0</v>
      </c>
      <c r="N14" s="75">
        <f>(SUM($G$13:G14)-SUM($H$13:H14))/SUM($G$13:G14)</f>
        <v>0.3</v>
      </c>
      <c r="O14" s="1"/>
      <c r="Q14" s="74">
        <f t="shared" si="1"/>
        <v>0.3333333333333333</v>
      </c>
      <c r="R14" s="75">
        <f>(SUM($H$13:H14)-SUM($J$13:J14))/SUM($H$13:H14)</f>
        <v>0.2857142857142857</v>
      </c>
    </row>
    <row r="15" spans="1:18" ht="12.75">
      <c r="A15" s="60" t="s">
        <v>11</v>
      </c>
      <c r="B15" s="44">
        <v>12</v>
      </c>
      <c r="C15" s="44">
        <v>2</v>
      </c>
      <c r="D15" s="59">
        <v>5</v>
      </c>
      <c r="E15" s="59">
        <v>2</v>
      </c>
      <c r="F15" s="59">
        <v>6</v>
      </c>
      <c r="G15" s="59">
        <v>4</v>
      </c>
      <c r="H15" s="59">
        <v>2</v>
      </c>
      <c r="I15" s="59">
        <f aca="true" t="shared" si="2" ref="I15:I24">I14+H15</f>
        <v>9</v>
      </c>
      <c r="J15" s="59">
        <v>0</v>
      </c>
      <c r="K15" s="59">
        <f aca="true" t="shared" si="3" ref="K15:K24">K14+J15</f>
        <v>5</v>
      </c>
      <c r="L15" s="59"/>
      <c r="M15" s="74">
        <f t="shared" si="0"/>
        <v>0.5</v>
      </c>
      <c r="N15" s="75">
        <f>(SUM($G$13:G15)-SUM($H$13:H15))/SUM($G$13:G15)</f>
        <v>0.35714285714285715</v>
      </c>
      <c r="O15" s="1"/>
      <c r="Q15" s="74">
        <f t="shared" si="1"/>
        <v>1</v>
      </c>
      <c r="R15" s="75">
        <f>(SUM($H$13:H15)-SUM($J$13:J15))/SUM($H$13:H15)</f>
        <v>0.4444444444444444</v>
      </c>
    </row>
    <row r="16" spans="1:18" ht="12.75">
      <c r="A16" s="60" t="s">
        <v>12</v>
      </c>
      <c r="B16" s="44">
        <v>12</v>
      </c>
      <c r="C16" s="44">
        <v>0</v>
      </c>
      <c r="D16" s="59">
        <v>3</v>
      </c>
      <c r="E16" s="59">
        <v>2</v>
      </c>
      <c r="F16" s="59">
        <v>6</v>
      </c>
      <c r="G16" s="59">
        <v>7</v>
      </c>
      <c r="H16" s="59">
        <v>8</v>
      </c>
      <c r="I16" s="59">
        <f t="shared" si="2"/>
        <v>17</v>
      </c>
      <c r="J16" s="59">
        <v>2</v>
      </c>
      <c r="K16" s="59">
        <f t="shared" si="3"/>
        <v>7</v>
      </c>
      <c r="L16" s="59"/>
      <c r="M16" s="74">
        <f t="shared" si="0"/>
        <v>-0.14285714285714285</v>
      </c>
      <c r="N16" s="75">
        <f>(SUM($G$13:G16)-SUM($H$13:H16))/SUM($G$13:G16)</f>
        <v>0.19047619047619047</v>
      </c>
      <c r="O16" s="1"/>
      <c r="Q16" s="74">
        <f t="shared" si="1"/>
        <v>0.75</v>
      </c>
      <c r="R16" s="75">
        <f>(SUM($H$13:H16)-SUM($J$13:J16))/SUM($H$13:H16)</f>
        <v>0.5882352941176471</v>
      </c>
    </row>
    <row r="17" spans="1:18" ht="12.75">
      <c r="A17" s="60" t="s">
        <v>13</v>
      </c>
      <c r="B17" s="44">
        <v>2</v>
      </c>
      <c r="C17" s="44">
        <v>4</v>
      </c>
      <c r="D17" s="59">
        <v>5</v>
      </c>
      <c r="E17" s="59">
        <v>14</v>
      </c>
      <c r="F17" s="59">
        <v>9</v>
      </c>
      <c r="G17" s="59">
        <v>5</v>
      </c>
      <c r="H17" s="59">
        <v>2</v>
      </c>
      <c r="I17" s="59">
        <f t="shared" si="2"/>
        <v>19</v>
      </c>
      <c r="J17" s="59">
        <v>7</v>
      </c>
      <c r="K17" s="59">
        <f t="shared" si="3"/>
        <v>14</v>
      </c>
      <c r="L17" s="59"/>
      <c r="M17" s="74">
        <f t="shared" si="0"/>
        <v>0.6</v>
      </c>
      <c r="N17" s="75">
        <f>(SUM($G$13:G17)-SUM($H$13:H17))/SUM($G$13:G17)</f>
        <v>0.2692307692307692</v>
      </c>
      <c r="O17" s="1"/>
      <c r="Q17" s="74">
        <f t="shared" si="1"/>
        <v>-2.5</v>
      </c>
      <c r="R17" s="75">
        <f>(SUM($H$13:H17)-SUM($J$13:J17))/SUM($H$13:H17)</f>
        <v>0.2631578947368421</v>
      </c>
    </row>
    <row r="18" spans="1:18" ht="12.75">
      <c r="A18" s="60" t="s">
        <v>14</v>
      </c>
      <c r="B18" s="44">
        <v>12</v>
      </c>
      <c r="C18" s="44">
        <v>11</v>
      </c>
      <c r="D18" s="59">
        <v>6</v>
      </c>
      <c r="E18" s="59">
        <v>11</v>
      </c>
      <c r="F18" s="59">
        <v>4</v>
      </c>
      <c r="G18" s="59">
        <v>5</v>
      </c>
      <c r="H18" s="59">
        <v>5</v>
      </c>
      <c r="I18" s="59">
        <f t="shared" si="2"/>
        <v>24</v>
      </c>
      <c r="J18" s="59">
        <v>7</v>
      </c>
      <c r="K18" s="59">
        <f t="shared" si="3"/>
        <v>21</v>
      </c>
      <c r="L18" s="59"/>
      <c r="M18" s="74">
        <f t="shared" si="0"/>
        <v>0</v>
      </c>
      <c r="N18" s="75">
        <f>(SUM($G$13:G18)-SUM($H$13:H18))/SUM($G$13:G18)</f>
        <v>0.22580645161290322</v>
      </c>
      <c r="O18" s="1">
        <f>(SUM($F$13:F18)-SUM($G$13:G18))/SUM($F$13:F18)</f>
        <v>0.20512820512820512</v>
      </c>
      <c r="P18" s="1"/>
      <c r="Q18" s="74">
        <f t="shared" si="1"/>
        <v>-0.4</v>
      </c>
      <c r="R18" s="75">
        <f>(SUM($H$13:H18)-SUM($J$13:J18))/SUM($H$13:H18)</f>
        <v>0.125</v>
      </c>
    </row>
    <row r="19" spans="1:18" ht="12.75">
      <c r="A19" s="60" t="s">
        <v>15</v>
      </c>
      <c r="B19" s="44">
        <v>8</v>
      </c>
      <c r="C19" s="44">
        <v>13</v>
      </c>
      <c r="D19" s="59">
        <v>5</v>
      </c>
      <c r="E19" s="59">
        <v>13</v>
      </c>
      <c r="F19" s="59">
        <v>10</v>
      </c>
      <c r="G19" s="59">
        <v>6</v>
      </c>
      <c r="H19" s="59">
        <v>2</v>
      </c>
      <c r="I19" s="59">
        <f t="shared" si="2"/>
        <v>26</v>
      </c>
      <c r="J19" s="59">
        <v>8</v>
      </c>
      <c r="K19" s="59">
        <f t="shared" si="3"/>
        <v>29</v>
      </c>
      <c r="L19" s="59"/>
      <c r="M19" s="74">
        <f t="shared" si="0"/>
        <v>0.6666666666666666</v>
      </c>
      <c r="N19" s="75">
        <f>(SUM($G$13:G19)-SUM($H$13:H19))/SUM($G$13:G19)</f>
        <v>0.2972972972972973</v>
      </c>
      <c r="O19" s="1">
        <f>(SUM($F$13:F19)-SUM($G$13:G19))/SUM($F$13:F19)</f>
        <v>0.24489795918367346</v>
      </c>
      <c r="P19" s="1">
        <f aca="true" t="shared" si="4" ref="P19:P24">N19-N$18</f>
        <v>0.0714908456843941</v>
      </c>
      <c r="Q19" s="74">
        <f t="shared" si="1"/>
        <v>-3</v>
      </c>
      <c r="R19" s="75">
        <f>(SUM($H$13:H19)-SUM($J$13:J19))/SUM($H$13:H19)</f>
        <v>-0.11538461538461539</v>
      </c>
    </row>
    <row r="20" spans="1:18" ht="12.75">
      <c r="A20" s="60" t="s">
        <v>16</v>
      </c>
      <c r="B20" s="44">
        <v>12</v>
      </c>
      <c r="C20" s="44">
        <v>9</v>
      </c>
      <c r="D20" s="59">
        <v>15</v>
      </c>
      <c r="E20" s="59">
        <v>9</v>
      </c>
      <c r="F20" s="59">
        <v>10</v>
      </c>
      <c r="G20" s="59">
        <v>4</v>
      </c>
      <c r="H20" s="59">
        <v>2</v>
      </c>
      <c r="I20" s="59">
        <f t="shared" si="2"/>
        <v>28</v>
      </c>
      <c r="J20" s="59">
        <v>6</v>
      </c>
      <c r="K20" s="59">
        <f t="shared" si="3"/>
        <v>35</v>
      </c>
      <c r="L20" s="59"/>
      <c r="M20" s="74">
        <f t="shared" si="0"/>
        <v>0.5</v>
      </c>
      <c r="N20" s="75">
        <f>(SUM($G$13:G20)-SUM($H$13:H20))/SUM($G$13:G20)</f>
        <v>0.3170731707317073</v>
      </c>
      <c r="O20" s="1">
        <f>(SUM($F$13:F20)-SUM($G$13:G20))/SUM($F$13:F20)</f>
        <v>0.3050847457627119</v>
      </c>
      <c r="P20" s="1">
        <f t="shared" si="4"/>
        <v>0.0912667191188041</v>
      </c>
      <c r="Q20" s="74">
        <f t="shared" si="1"/>
        <v>-2</v>
      </c>
      <c r="R20" s="75">
        <f>(SUM($H$13:H20)-SUM($J$13:J20))/SUM($H$13:H20)</f>
        <v>-0.25</v>
      </c>
    </row>
    <row r="21" spans="1:18" ht="12.75">
      <c r="A21" s="60" t="s">
        <v>20</v>
      </c>
      <c r="B21" s="44">
        <v>9</v>
      </c>
      <c r="C21" s="44">
        <v>9</v>
      </c>
      <c r="D21" s="59">
        <v>9</v>
      </c>
      <c r="E21" s="59">
        <v>6</v>
      </c>
      <c r="F21" s="59">
        <v>9</v>
      </c>
      <c r="G21" s="59">
        <v>4</v>
      </c>
      <c r="H21" s="59">
        <v>6</v>
      </c>
      <c r="I21" s="59">
        <f t="shared" si="2"/>
        <v>34</v>
      </c>
      <c r="J21" s="59">
        <v>4</v>
      </c>
      <c r="K21" s="59">
        <f t="shared" si="3"/>
        <v>39</v>
      </c>
      <c r="L21" s="59"/>
      <c r="M21" s="74">
        <f t="shared" si="0"/>
        <v>-0.5</v>
      </c>
      <c r="N21" s="75">
        <f>(SUM($G$13:G21)-SUM($H$13:H21))/SUM($G$13:G21)</f>
        <v>0.24444444444444444</v>
      </c>
      <c r="O21" s="1">
        <f>(SUM($F$13:F21)-SUM($G$13:G21))/SUM($F$13:F21)</f>
        <v>0.3382352941176471</v>
      </c>
      <c r="P21" s="1">
        <f t="shared" si="4"/>
        <v>0.018637992831541217</v>
      </c>
      <c r="Q21" s="74">
        <f t="shared" si="1"/>
        <v>0.3333333333333333</v>
      </c>
      <c r="R21" s="75">
        <f>(SUM($H$13:H21)-SUM($J$13:J21))/SUM($H$13:H21)</f>
        <v>-0.14705882352941177</v>
      </c>
    </row>
    <row r="22" spans="1:18" ht="12.75">
      <c r="A22" s="60" t="s">
        <v>21</v>
      </c>
      <c r="B22" s="44">
        <v>4</v>
      </c>
      <c r="C22" s="44">
        <v>12</v>
      </c>
      <c r="D22" s="59">
        <v>6</v>
      </c>
      <c r="E22" s="59">
        <v>5</v>
      </c>
      <c r="F22" s="59">
        <v>12</v>
      </c>
      <c r="G22" s="59">
        <v>4</v>
      </c>
      <c r="H22" s="59">
        <v>6</v>
      </c>
      <c r="I22" s="59">
        <f t="shared" si="2"/>
        <v>40</v>
      </c>
      <c r="J22" s="59">
        <v>3</v>
      </c>
      <c r="K22" s="59">
        <f t="shared" si="3"/>
        <v>42</v>
      </c>
      <c r="L22" s="59"/>
      <c r="M22" s="74">
        <f t="shared" si="0"/>
        <v>-0.5</v>
      </c>
      <c r="N22" s="75">
        <f>(SUM($G$13:G22)-SUM($H$13:H22))/SUM($G$13:G22)</f>
        <v>0.1836734693877551</v>
      </c>
      <c r="O22" s="1">
        <f>(SUM($F$13:F22)-SUM($G$13:G22))/SUM($F$13:F22)</f>
        <v>0.3875</v>
      </c>
      <c r="P22" s="1">
        <f t="shared" si="4"/>
        <v>-0.04213298222514811</v>
      </c>
      <c r="Q22" s="74">
        <f t="shared" si="1"/>
        <v>0.5</v>
      </c>
      <c r="R22" s="75">
        <f>(SUM($H$13:H22)-SUM($J$13:J22))/SUM($H$13:H22)</f>
        <v>-0.05</v>
      </c>
    </row>
    <row r="23" spans="1:18" ht="12.75">
      <c r="A23" s="60" t="s">
        <v>22</v>
      </c>
      <c r="B23" s="44">
        <v>10</v>
      </c>
      <c r="C23" s="44">
        <v>8</v>
      </c>
      <c r="D23" s="59">
        <v>9</v>
      </c>
      <c r="E23" s="59">
        <v>5</v>
      </c>
      <c r="F23" s="59">
        <v>4</v>
      </c>
      <c r="G23" s="59">
        <v>2</v>
      </c>
      <c r="H23" s="59">
        <v>5</v>
      </c>
      <c r="I23" s="59">
        <f t="shared" si="2"/>
        <v>45</v>
      </c>
      <c r="J23" s="59">
        <v>2</v>
      </c>
      <c r="K23" s="59">
        <f t="shared" si="3"/>
        <v>44</v>
      </c>
      <c r="L23" s="59"/>
      <c r="M23" s="74">
        <f t="shared" si="0"/>
        <v>-1.5</v>
      </c>
      <c r="N23" s="75">
        <f>(SUM($G$13:G23)-SUM($H$13:H23))/SUM($G$13:G23)</f>
        <v>0.11764705882352941</v>
      </c>
      <c r="O23" s="1">
        <f>(SUM($F$13:F23)-SUM($G$13:G23))/SUM($F$13:F23)</f>
        <v>0.39285714285714285</v>
      </c>
      <c r="P23" s="1">
        <f t="shared" si="4"/>
        <v>-0.10815939278937381</v>
      </c>
      <c r="Q23" s="74">
        <f t="shared" si="1"/>
        <v>0.6</v>
      </c>
      <c r="R23" s="75">
        <f>(SUM($H$13:H23)-SUM($J$13:J23))/SUM($H$13:H23)</f>
        <v>0.022222222222222223</v>
      </c>
    </row>
    <row r="24" spans="1:18" ht="12.75">
      <c r="A24" s="62" t="s">
        <v>23</v>
      </c>
      <c r="B24" s="44">
        <v>12</v>
      </c>
      <c r="C24" s="44">
        <v>8</v>
      </c>
      <c r="D24" s="76">
        <v>5</v>
      </c>
      <c r="E24" s="76">
        <v>4</v>
      </c>
      <c r="F24" s="76">
        <v>3</v>
      </c>
      <c r="G24" s="76">
        <v>4</v>
      </c>
      <c r="H24" s="76">
        <v>3</v>
      </c>
      <c r="I24" s="59">
        <f t="shared" si="2"/>
        <v>48</v>
      </c>
      <c r="J24" s="76">
        <v>2</v>
      </c>
      <c r="K24" s="59">
        <f t="shared" si="3"/>
        <v>46</v>
      </c>
      <c r="L24" s="76"/>
      <c r="M24" s="74">
        <f t="shared" si="0"/>
        <v>0.25</v>
      </c>
      <c r="N24" s="75">
        <f>(SUM($G$13:G24)-SUM($H$13:H24))/SUM($G$13:G24)</f>
        <v>0.12727272727272726</v>
      </c>
      <c r="O24" s="1">
        <f>(SUM($F$13:F24)-SUM($G$13:G24))/SUM($F$13:F24)</f>
        <v>0.367816091954023</v>
      </c>
      <c r="P24" s="1">
        <f t="shared" si="4"/>
        <v>-0.09853372434017596</v>
      </c>
      <c r="Q24" s="74">
        <f t="shared" si="1"/>
        <v>0.3333333333333333</v>
      </c>
      <c r="R24" s="75">
        <f>(SUM($H$13:H24)-SUM($J$13:J24))/SUM($H$13:H24)</f>
        <v>0.041666666666666664</v>
      </c>
    </row>
    <row r="25" spans="1:18" ht="20.25" customHeight="1">
      <c r="A25" s="44" t="s">
        <v>60</v>
      </c>
      <c r="B25" s="44">
        <f>SUM(B13:B24)</f>
        <v>108</v>
      </c>
      <c r="C25" s="44">
        <f>SUM(C13:C24)</f>
        <v>89</v>
      </c>
      <c r="D25" s="59">
        <f aca="true" t="shared" si="5" ref="D25:J25">SUM(D13:D24)</f>
        <v>79</v>
      </c>
      <c r="E25" s="59">
        <f t="shared" si="5"/>
        <v>84</v>
      </c>
      <c r="F25" s="59">
        <f t="shared" si="5"/>
        <v>87</v>
      </c>
      <c r="G25" s="59">
        <f t="shared" si="5"/>
        <v>55</v>
      </c>
      <c r="H25" s="59">
        <f t="shared" si="5"/>
        <v>48</v>
      </c>
      <c r="I25" s="59"/>
      <c r="J25" s="59">
        <f t="shared" si="5"/>
        <v>46</v>
      </c>
      <c r="K25" s="59"/>
      <c r="L25" s="89">
        <f>(F25-G25)/F25</f>
        <v>0.367816091954023</v>
      </c>
      <c r="M25" s="74">
        <f t="shared" si="0"/>
        <v>0.12727272727272726</v>
      </c>
      <c r="N25" s="89">
        <f>(H25-J25)/H25</f>
        <v>0.041666666666666664</v>
      </c>
      <c r="Q25" s="74">
        <f t="shared" si="1"/>
        <v>0.041666666666666664</v>
      </c>
      <c r="R25" s="75">
        <f>(SUM($H$13:H25)-SUM($J$13:J25))/SUM($H$13:H25)</f>
        <v>0.041666666666666664</v>
      </c>
    </row>
  </sheetData>
  <printOptions/>
  <pageMargins left="0.43" right="0.31" top="0.7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D159685</cp:lastModifiedBy>
  <cp:lastPrinted>2008-11-28T08:54:07Z</cp:lastPrinted>
  <dcterms:created xsi:type="dcterms:W3CDTF">2001-05-25T06:25:33Z</dcterms:created>
  <dcterms:modified xsi:type="dcterms:W3CDTF">2008-12-30T11:22:09Z</dcterms:modified>
  <cp:category/>
  <cp:version/>
  <cp:contentType/>
  <cp:contentStatus/>
</cp:coreProperties>
</file>