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12120" windowHeight="8130" activeTab="0"/>
  </bookViews>
  <sheets>
    <sheet name="Condiciones" sheetId="1" r:id="rId1"/>
  </sheets>
  <definedNames>
    <definedName name="_xlnm.Print_Area" localSheetId="0">'Condiciones'!$B$2:$P$14</definedName>
  </definedNames>
  <calcPr fullCalcOnLoad="1"/>
</workbook>
</file>

<file path=xl/sharedStrings.xml><?xml version="1.0" encoding="utf-8"?>
<sst xmlns="http://schemas.openxmlformats.org/spreadsheetml/2006/main" count="25" uniqueCount="24">
  <si>
    <t>PYMES -Circulante</t>
  </si>
  <si>
    <t>MICROCRÉDITO - CIRCULANTE</t>
  </si>
  <si>
    <t>GRANDES EMPRESAS - Circulante</t>
  </si>
  <si>
    <t>LÍNEA DE ACTUACIÓN PREFERENTE</t>
  </si>
  <si>
    <t>IMPORTE TOTAL OPERACIONES</t>
  </si>
  <si>
    <t>AVAL - INVERSIÓN</t>
  </si>
  <si>
    <t>MICROPYMES -Circulante</t>
  </si>
  <si>
    <t>AVAL VIVIENDAS VPO y VPT</t>
  </si>
  <si>
    <t>CAJA NAVARRA</t>
  </si>
  <si>
    <t>CAJA RURAL</t>
  </si>
  <si>
    <t>CAJA LABORAL</t>
  </si>
  <si>
    <t>BANCO SANTANDER</t>
  </si>
  <si>
    <t>BANCO POPULAR</t>
  </si>
  <si>
    <t>BANCO GUIPUZCOANO</t>
  </si>
  <si>
    <t>IBERCAJA</t>
  </si>
  <si>
    <t>TOTAL FIRMA 10.03.09</t>
  </si>
  <si>
    <t>ACUERDO  GOBIERNO DE NAVARRA - NAFINCO  CON  ENTIDADES  FINANCIERAS  DE  NAVARRA</t>
  </si>
  <si>
    <t>10. MARZO.2009</t>
  </si>
  <si>
    <t>VIVIENDAS PRECIO LIBRE LIMITADO (*)</t>
  </si>
  <si>
    <t>IMPORTE DE LA LÍNEA DE CRÉDITO-PRÉSTAMO</t>
  </si>
  <si>
    <t>(*) De aplicación en caso de aprobación del Precio VLL por Ley Foral</t>
  </si>
  <si>
    <t>% AVAL NAFINCO</t>
  </si>
  <si>
    <t>TOTAL AVALES NAFINCO</t>
  </si>
  <si>
    <t>BBVA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</si>
</sst>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5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 diagonalUp="1" diagonalDown="1">
      <left style="thick"/>
      <right style="thick"/>
      <top style="thin"/>
      <bottom style="thick"/>
      <diagonal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8" fillId="24" borderId="11" xfId="0" applyNumberFormat="1" applyFont="1" applyFill="1" applyBorder="1" applyAlignment="1">
      <alignment horizontal="right"/>
    </xf>
    <xf numFmtId="0" fontId="18" fillId="20" borderId="12" xfId="0" applyFont="1" applyFill="1" applyBorder="1" applyAlignment="1">
      <alignment horizontal="right"/>
    </xf>
    <xf numFmtId="3" fontId="19" fillId="20" borderId="11" xfId="0" applyNumberFormat="1" applyFont="1" applyFill="1" applyBorder="1" applyAlignment="1">
      <alignment/>
    </xf>
    <xf numFmtId="0" fontId="19" fillId="4" borderId="10" xfId="0" applyFont="1" applyFill="1" applyBorder="1" applyAlignment="1">
      <alignment horizontal="center" vertical="center" wrapText="1"/>
    </xf>
    <xf numFmtId="3" fontId="19" fillId="4" borderId="11" xfId="0" applyNumberFormat="1" applyFont="1" applyFill="1" applyBorder="1" applyAlignment="1">
      <alignment/>
    </xf>
    <xf numFmtId="164" fontId="19" fillId="4" borderId="11" xfId="0" applyNumberFormat="1" applyFont="1" applyFill="1" applyBorder="1" applyAlignment="1">
      <alignment horizontal="center"/>
    </xf>
    <xf numFmtId="49" fontId="21" fillId="0" borderId="0" xfId="0" applyNumberFormat="1" applyFont="1" applyAlignment="1">
      <alignment horizontal="right"/>
    </xf>
    <xf numFmtId="0" fontId="16" fillId="0" borderId="13" xfId="0" applyFont="1" applyFill="1" applyBorder="1" applyAlignment="1">
      <alignment/>
    </xf>
    <xf numFmtId="0" fontId="19" fillId="2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3" fontId="20" fillId="24" borderId="18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0" fillId="0" borderId="18" xfId="0" applyNumberFormat="1" applyFont="1" applyBorder="1" applyAlignment="1">
      <alignment/>
    </xf>
    <xf numFmtId="3" fontId="20" fillId="4" borderId="18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0" fillId="0" borderId="19" xfId="0" applyNumberFormat="1" applyFont="1" applyBorder="1" applyAlignment="1">
      <alignment/>
    </xf>
    <xf numFmtId="3" fontId="20" fillId="4" borderId="19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3" fontId="20" fillId="0" borderId="21" xfId="0" applyNumberFormat="1" applyFont="1" applyBorder="1" applyAlignment="1">
      <alignment/>
    </xf>
    <xf numFmtId="3" fontId="20" fillId="4" borderId="21" xfId="0" applyNumberFormat="1" applyFont="1" applyFill="1" applyBorder="1" applyAlignment="1">
      <alignment/>
    </xf>
    <xf numFmtId="0" fontId="19" fillId="20" borderId="11" xfId="0" applyFont="1" applyFill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3" fontId="24" fillId="25" borderId="11" xfId="0" applyNumberFormat="1" applyFont="1" applyFill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3" fontId="24" fillId="25" borderId="20" xfId="0" applyNumberFormat="1" applyFont="1" applyFill="1" applyBorder="1" applyAlignment="1">
      <alignment horizontal="center" vertical="center" wrapText="1"/>
    </xf>
    <xf numFmtId="3" fontId="24" fillId="25" borderId="18" xfId="0" applyNumberFormat="1" applyFont="1" applyFill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3" fontId="24" fillId="25" borderId="22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25" borderId="11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" fontId="24" fillId="25" borderId="23" xfId="0" applyNumberFormat="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3" fontId="20" fillId="4" borderId="23" xfId="0" applyNumberFormat="1" applyFont="1" applyFill="1" applyBorder="1" applyAlignment="1">
      <alignment horizontal="center" vertical="center"/>
    </xf>
    <xf numFmtId="3" fontId="20" fillId="4" borderId="24" xfId="0" applyNumberFormat="1" applyFont="1" applyFill="1" applyBorder="1" applyAlignment="1">
      <alignment horizontal="center" vertical="center"/>
    </xf>
    <xf numFmtId="3" fontId="20" fillId="4" borderId="25" xfId="0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2" fillId="25" borderId="27" xfId="0" applyFont="1" applyFill="1" applyBorder="1" applyAlignment="1">
      <alignment horizont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3" fontId="20" fillId="24" borderId="25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6"/>
  <sheetViews>
    <sheetView tabSelected="1" zoomScale="74" zoomScaleNormal="74" workbookViewId="0" topLeftCell="C1">
      <selection activeCell="P14" sqref="P14"/>
    </sheetView>
  </sheetViews>
  <sheetFormatPr defaultColWidth="11.421875" defaultRowHeight="15"/>
  <cols>
    <col min="1" max="1" width="2.140625" style="0" customWidth="1"/>
    <col min="2" max="2" width="40.421875" style="0" customWidth="1"/>
    <col min="3" max="3" width="17.7109375" style="0" bestFit="1" customWidth="1"/>
    <col min="4" max="4" width="12.57421875" style="0" customWidth="1"/>
    <col min="5" max="5" width="15.8515625" style="0" customWidth="1"/>
    <col min="6" max="6" width="2.140625" style="0" customWidth="1"/>
    <col min="7" max="8" width="14.8515625" style="0" bestFit="1" customWidth="1"/>
    <col min="9" max="9" width="14.8515625" style="0" customWidth="1"/>
    <col min="10" max="10" width="13.421875" style="0" bestFit="1" customWidth="1"/>
    <col min="11" max="11" width="15.140625" style="0" customWidth="1"/>
    <col min="12" max="12" width="13.421875" style="0" bestFit="1" customWidth="1"/>
    <col min="13" max="13" width="15.7109375" style="0" customWidth="1"/>
    <col min="14" max="14" width="13.421875" style="0" bestFit="1" customWidth="1"/>
    <col min="15" max="15" width="2.57421875" style="0" customWidth="1"/>
    <col min="16" max="16" width="15.8515625" style="0" customWidth="1"/>
    <col min="17" max="17" width="12.8515625" style="0" bestFit="1" customWidth="1"/>
  </cols>
  <sheetData>
    <row r="1" ht="15.75" thickBot="1"/>
    <row r="2" spans="2:16" ht="24.75" thickBot="1" thickTop="1">
      <c r="B2" s="47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ht="16.5" thickBot="1" thickTop="1"/>
    <row r="4" spans="2:16" ht="60" customHeight="1" thickBot="1" thickTop="1">
      <c r="B4" s="12" t="s">
        <v>3</v>
      </c>
      <c r="C4" s="3" t="s">
        <v>19</v>
      </c>
      <c r="D4" s="26" t="s">
        <v>21</v>
      </c>
      <c r="E4" s="26" t="s">
        <v>22</v>
      </c>
      <c r="G4" s="2" t="s">
        <v>8</v>
      </c>
      <c r="H4" s="2" t="s">
        <v>9</v>
      </c>
      <c r="I4" s="2" t="s">
        <v>23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P4" s="7" t="s">
        <v>15</v>
      </c>
    </row>
    <row r="5" spans="2:16" ht="34.5" customHeight="1" thickBot="1" thickTop="1">
      <c r="B5" s="13" t="s">
        <v>5</v>
      </c>
      <c r="C5" s="16">
        <v>100000000</v>
      </c>
      <c r="D5" s="27">
        <v>0.5</v>
      </c>
      <c r="E5" s="28">
        <v>50000000</v>
      </c>
      <c r="F5" s="17"/>
      <c r="G5" s="18">
        <f>C5*0.336</f>
        <v>33600000</v>
      </c>
      <c r="H5" s="18">
        <f>C5*0.202</f>
        <v>20200000</v>
      </c>
      <c r="I5" s="18">
        <f>C5*0.08</f>
        <v>8000000</v>
      </c>
      <c r="J5" s="18">
        <f>C5*0.078</f>
        <v>7800000</v>
      </c>
      <c r="K5" s="18">
        <f>C5*0.061</f>
        <v>6100000</v>
      </c>
      <c r="L5" s="18">
        <f>C5*0.048</f>
        <v>4800000</v>
      </c>
      <c r="M5" s="18">
        <v>1000000</v>
      </c>
      <c r="N5" s="18">
        <f>C5*0.011</f>
        <v>1100000</v>
      </c>
      <c r="O5" s="17"/>
      <c r="P5" s="19">
        <f>SUM(G5:N5)</f>
        <v>82600000</v>
      </c>
    </row>
    <row r="6" spans="2:16" ht="34.5" customHeight="1" thickTop="1">
      <c r="B6" s="14" t="s">
        <v>2</v>
      </c>
      <c r="C6" s="20">
        <v>100000000</v>
      </c>
      <c r="D6" s="29">
        <v>0.5</v>
      </c>
      <c r="E6" s="30">
        <v>50000000</v>
      </c>
      <c r="F6" s="17"/>
      <c r="G6" s="21">
        <f aca="true" t="shared" si="0" ref="G6:G13">C6*0.336</f>
        <v>33600000</v>
      </c>
      <c r="H6" s="21">
        <f aca="true" t="shared" si="1" ref="H6:H13">C6*0.202</f>
        <v>20200000</v>
      </c>
      <c r="I6" s="21">
        <f aca="true" t="shared" si="2" ref="I6:I13">C6*0.08</f>
        <v>8000000</v>
      </c>
      <c r="J6" s="21">
        <f aca="true" t="shared" si="3" ref="J6:J13">C6*0.078</f>
        <v>7800000</v>
      </c>
      <c r="K6" s="21">
        <f aca="true" t="shared" si="4" ref="K6:K13">C6*0.061</f>
        <v>6100000</v>
      </c>
      <c r="L6" s="21">
        <f>C6*0.048</f>
        <v>4800000</v>
      </c>
      <c r="M6" s="21">
        <v>1000000</v>
      </c>
      <c r="N6" s="21">
        <f aca="true" t="shared" si="5" ref="N6:N13">C6*0.011</f>
        <v>1100000</v>
      </c>
      <c r="O6" s="17"/>
      <c r="P6" s="22">
        <f aca="true" t="shared" si="6" ref="P6:P12">SUM(G6:N6)</f>
        <v>82600000</v>
      </c>
    </row>
    <row r="7" spans="2:16" ht="34.5" customHeight="1">
      <c r="B7" s="14" t="s">
        <v>0</v>
      </c>
      <c r="C7" s="50">
        <v>250000000</v>
      </c>
      <c r="D7" s="31">
        <v>0.5</v>
      </c>
      <c r="E7" s="41">
        <v>125000000</v>
      </c>
      <c r="F7" s="17"/>
      <c r="G7" s="39">
        <f t="shared" si="0"/>
        <v>84000000</v>
      </c>
      <c r="H7" s="39">
        <f t="shared" si="1"/>
        <v>50500000</v>
      </c>
      <c r="I7" s="39">
        <f t="shared" si="2"/>
        <v>20000000</v>
      </c>
      <c r="J7" s="39">
        <f t="shared" si="3"/>
        <v>19500000</v>
      </c>
      <c r="K7" s="39">
        <f t="shared" si="4"/>
        <v>15250000</v>
      </c>
      <c r="L7" s="39">
        <f>C7*0.048</f>
        <v>12000000</v>
      </c>
      <c r="M7" s="39">
        <f>C7*0.015</f>
        <v>3750000</v>
      </c>
      <c r="N7" s="39">
        <f t="shared" si="5"/>
        <v>2750000</v>
      </c>
      <c r="O7" s="17"/>
      <c r="P7" s="44">
        <f t="shared" si="6"/>
        <v>207750000</v>
      </c>
    </row>
    <row r="8" spans="2:16" ht="34.5" customHeight="1">
      <c r="B8" s="14" t="s">
        <v>6</v>
      </c>
      <c r="C8" s="51"/>
      <c r="D8" s="31">
        <v>0.5</v>
      </c>
      <c r="E8" s="42"/>
      <c r="F8" s="17"/>
      <c r="G8" s="40"/>
      <c r="H8" s="40"/>
      <c r="I8" s="40"/>
      <c r="J8" s="40"/>
      <c r="K8" s="40"/>
      <c r="L8" s="40"/>
      <c r="M8" s="40"/>
      <c r="N8" s="40"/>
      <c r="O8" s="17"/>
      <c r="P8" s="45"/>
    </row>
    <row r="9" spans="2:16" ht="34.5" customHeight="1">
      <c r="B9" s="14" t="s">
        <v>0</v>
      </c>
      <c r="C9" s="52"/>
      <c r="D9" s="31">
        <v>0.25</v>
      </c>
      <c r="E9" s="43"/>
      <c r="F9" s="17"/>
      <c r="G9" s="40"/>
      <c r="H9" s="40"/>
      <c r="I9" s="40"/>
      <c r="J9" s="40"/>
      <c r="K9" s="40"/>
      <c r="L9" s="40"/>
      <c r="M9" s="40"/>
      <c r="N9" s="40"/>
      <c r="O9" s="17"/>
      <c r="P9" s="46"/>
    </row>
    <row r="10" spans="2:16" ht="34.5" customHeight="1" thickBot="1">
      <c r="B10" s="14" t="s">
        <v>1</v>
      </c>
      <c r="C10" s="20">
        <v>60000000</v>
      </c>
      <c r="D10" s="32">
        <v>0.6</v>
      </c>
      <c r="E10" s="33">
        <v>36000000</v>
      </c>
      <c r="F10" s="17"/>
      <c r="G10" s="21">
        <f t="shared" si="0"/>
        <v>20160000</v>
      </c>
      <c r="H10" s="21">
        <f t="shared" si="1"/>
        <v>12120000</v>
      </c>
      <c r="I10" s="21">
        <f t="shared" si="2"/>
        <v>4800000</v>
      </c>
      <c r="J10" s="21">
        <f t="shared" si="3"/>
        <v>4680000</v>
      </c>
      <c r="K10" s="21">
        <f t="shared" si="4"/>
        <v>3660000</v>
      </c>
      <c r="L10" s="21">
        <f>C10*0.048</f>
        <v>2880000</v>
      </c>
      <c r="M10" s="21">
        <v>1000000</v>
      </c>
      <c r="N10" s="21">
        <f t="shared" si="5"/>
        <v>660000</v>
      </c>
      <c r="O10" s="17"/>
      <c r="P10" s="22">
        <f t="shared" si="6"/>
        <v>49960000</v>
      </c>
    </row>
    <row r="11" spans="2:16" ht="34.5" customHeight="1" thickTop="1">
      <c r="B11" s="14" t="s">
        <v>7</v>
      </c>
      <c r="C11" s="20">
        <v>390000000</v>
      </c>
      <c r="D11" s="29">
        <v>0.1</v>
      </c>
      <c r="E11" s="34">
        <v>39000000</v>
      </c>
      <c r="F11" s="17"/>
      <c r="G11" s="21">
        <f t="shared" si="0"/>
        <v>131040000.00000001</v>
      </c>
      <c r="H11" s="21">
        <f t="shared" si="1"/>
        <v>78780000</v>
      </c>
      <c r="I11" s="21">
        <f t="shared" si="2"/>
        <v>31200000</v>
      </c>
      <c r="J11" s="21">
        <f t="shared" si="3"/>
        <v>30420000</v>
      </c>
      <c r="K11" s="21">
        <f t="shared" si="4"/>
        <v>23790000</v>
      </c>
      <c r="L11" s="21">
        <v>3000000</v>
      </c>
      <c r="M11" s="21">
        <v>500000</v>
      </c>
      <c r="N11" s="21">
        <f t="shared" si="5"/>
        <v>4290000</v>
      </c>
      <c r="O11" s="17"/>
      <c r="P11" s="22">
        <f t="shared" si="6"/>
        <v>303020000</v>
      </c>
    </row>
    <row r="12" spans="2:16" ht="34.5" customHeight="1" thickBot="1">
      <c r="B12" s="15" t="s">
        <v>18</v>
      </c>
      <c r="C12" s="23">
        <v>235000000</v>
      </c>
      <c r="D12" s="35"/>
      <c r="E12" s="36"/>
      <c r="F12" s="17"/>
      <c r="G12" s="24">
        <f t="shared" si="0"/>
        <v>78960000</v>
      </c>
      <c r="H12" s="24">
        <f t="shared" si="1"/>
        <v>47470000</v>
      </c>
      <c r="I12" s="24">
        <f t="shared" si="2"/>
        <v>18800000</v>
      </c>
      <c r="J12" s="24">
        <f t="shared" si="3"/>
        <v>18330000</v>
      </c>
      <c r="K12" s="24">
        <f t="shared" si="4"/>
        <v>14335000</v>
      </c>
      <c r="L12" s="24">
        <v>2000000</v>
      </c>
      <c r="M12" s="24">
        <v>500000</v>
      </c>
      <c r="N12" s="24">
        <f t="shared" si="5"/>
        <v>2585000</v>
      </c>
      <c r="O12" s="17"/>
      <c r="P12" s="25">
        <f t="shared" si="6"/>
        <v>182980000</v>
      </c>
    </row>
    <row r="13" spans="2:16" ht="36" customHeight="1" thickBot="1" thickTop="1">
      <c r="B13" s="5" t="s">
        <v>4</v>
      </c>
      <c r="C13" s="4">
        <f>SUM(C5:C12)</f>
        <v>1135000000</v>
      </c>
      <c r="D13" s="37"/>
      <c r="E13" s="38">
        <v>300000000</v>
      </c>
      <c r="G13" s="6">
        <f t="shared" si="0"/>
        <v>381360000</v>
      </c>
      <c r="H13" s="6">
        <f t="shared" si="1"/>
        <v>229270000</v>
      </c>
      <c r="I13" s="6">
        <f t="shared" si="2"/>
        <v>90800000</v>
      </c>
      <c r="J13" s="6">
        <f t="shared" si="3"/>
        <v>88530000</v>
      </c>
      <c r="K13" s="6">
        <f t="shared" si="4"/>
        <v>69235000</v>
      </c>
      <c r="L13" s="6">
        <f>SUM(L5:L12)</f>
        <v>29480000</v>
      </c>
      <c r="M13" s="6">
        <f>SUM(M5:M12)</f>
        <v>7750000</v>
      </c>
      <c r="N13" s="6">
        <f t="shared" si="5"/>
        <v>12485000</v>
      </c>
      <c r="P13" s="8">
        <f>SUM(P5:P12)</f>
        <v>908910000</v>
      </c>
    </row>
    <row r="14" spans="2:16" ht="31.5" customHeight="1" thickBot="1" thickTop="1">
      <c r="B14" s="11" t="s">
        <v>20</v>
      </c>
      <c r="N14" s="10" t="s">
        <v>17</v>
      </c>
      <c r="P14" s="9">
        <f>P13/C13</f>
        <v>0.8008017621145375</v>
      </c>
    </row>
    <row r="15" ht="15.75" thickTop="1"/>
    <row r="16" ht="15">
      <c r="J16" s="1"/>
    </row>
  </sheetData>
  <sheetProtection/>
  <mergeCells count="12">
    <mergeCell ref="B2:P2"/>
    <mergeCell ref="M7:M9"/>
    <mergeCell ref="N7:N9"/>
    <mergeCell ref="C7:C9"/>
    <mergeCell ref="G7:G9"/>
    <mergeCell ref="H7:H9"/>
    <mergeCell ref="J7:J9"/>
    <mergeCell ref="K7:K9"/>
    <mergeCell ref="L7:L9"/>
    <mergeCell ref="E7:E9"/>
    <mergeCell ref="I7:I9"/>
    <mergeCell ref="P7:P9"/>
  </mergeCells>
  <printOptions verticalCentered="1"/>
  <pageMargins left="0.58" right="0.1968503937007874" top="0.15" bottom="0.35433070866141736" header="0.31496062992125984" footer="0.3149606299212598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y Álvaro</dc:creator>
  <cp:keywords/>
  <dc:description/>
  <cp:lastModifiedBy>D696476</cp:lastModifiedBy>
  <cp:lastPrinted>2009-03-10T08:03:35Z</cp:lastPrinted>
  <dcterms:created xsi:type="dcterms:W3CDTF">2009-02-17T22:46:30Z</dcterms:created>
  <dcterms:modified xsi:type="dcterms:W3CDTF">2009-03-10T09:04:20Z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635327748</vt:i4>
  </property>
  <property fmtid="{D5CDD505-2E9C-101B-9397-08002B2CF9AE}" pid="3" name="_EmailSubject">
    <vt:lpwstr>Nuevo Cuadro</vt:lpwstr>
  </property>
  <property fmtid="{D5CDD505-2E9C-101B-9397-08002B2CF9AE}" pid="4" name="_AuthorEmail">
    <vt:lpwstr>jm.montes.ros@navarra.es</vt:lpwstr>
  </property>
  <property fmtid="{D5CDD505-2E9C-101B-9397-08002B2CF9AE}" pid="5" name="_AuthorEmailDisplayName">
    <vt:lpwstr>Montes Ros, Jose Mª (NAFINCO)</vt:lpwstr>
  </property>
  <property fmtid="{D5CDD505-2E9C-101B-9397-08002B2CF9AE}" pid="6" name="_ReviewingToolsShownOnce">
    <vt:lpwstr/>
  </property>
</Properties>
</file>