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95" tabRatio="601" activeTab="0"/>
  </bookViews>
  <sheets>
    <sheet name="PORTADA_2004" sheetId="1" r:id="rId1"/>
    <sheet name="AT-1b" sheetId="2" r:id="rId2"/>
    <sheet name="AT-2" sheetId="3" r:id="rId3"/>
    <sheet name="AT-3" sheetId="4" r:id="rId4"/>
    <sheet name="AT-4" sheetId="5" r:id="rId5"/>
    <sheet name="AT-5" sheetId="6" r:id="rId6"/>
    <sheet name="AT-6" sheetId="7" r:id="rId7"/>
    <sheet name="AT-7" sheetId="8" r:id="rId8"/>
    <sheet name="AT-8" sheetId="9" r:id="rId9"/>
    <sheet name="AT-13" sheetId="10" r:id="rId10"/>
    <sheet name="AT-15" sheetId="11" r:id="rId11"/>
    <sheet name="AT16" sheetId="12" r:id="rId12"/>
    <sheet name="AT-24b" sheetId="13" r:id="rId13"/>
    <sheet name="AT25" sheetId="14" r:id="rId14"/>
    <sheet name="AT-26" sheetId="15" r:id="rId15"/>
    <sheet name="AT-30" sheetId="16" r:id="rId16"/>
    <sheet name="AT-33" sheetId="17" r:id="rId17"/>
    <sheet name="EP1" sheetId="18" r:id="rId18"/>
    <sheet name="EP-3" sheetId="19" r:id="rId19"/>
    <sheet name="EP-7" sheetId="20" r:id="rId20"/>
    <sheet name="EP-8" sheetId="21" r:id="rId21"/>
    <sheet name="EP-10" sheetId="22" r:id="rId22"/>
    <sheet name="EP-12(Auton)" sheetId="23" r:id="rId23"/>
    <sheet name="EP13" sheetId="24" r:id="rId24"/>
  </sheets>
  <externalReferences>
    <externalReference r:id="rId27"/>
    <externalReference r:id="rId28"/>
    <externalReference r:id="rId29"/>
  </externalReferences>
  <definedNames>
    <definedName name="_Regression_Int" localSheetId="10" hidden="1">1</definedName>
    <definedName name="A_impresión_IM" localSheetId="10">'AT-15'!$A$1:$I$10</definedName>
    <definedName name="A_impresión_IM">#REF!</definedName>
    <definedName name="_xlnm.Print_Area" localSheetId="10">'AT-15'!$A$1:$J$14</definedName>
    <definedName name="_xlnm.Print_Area" localSheetId="2">'AT-2'!$A$1:$I$66</definedName>
    <definedName name="_xlnm.Print_Area" localSheetId="3">'AT-3'!$A$1:$M$19</definedName>
    <definedName name="_xlnm.Print_Area" localSheetId="6">'AT-6'!$A$1:$M$66</definedName>
    <definedName name="_xlnm.Print_Area" localSheetId="23">'EP13'!$A$1:$P$31</definedName>
    <definedName name="_xlnm.Print_Area" localSheetId="18">'EP-3'!$A$1:$M$17</definedName>
    <definedName name="mila">'[1]EP-2'!#REF!</definedName>
    <definedName name="N13L52">'[3]AT-5'!#REF!</definedName>
    <definedName name="NUEVO">#REF!</definedName>
  </definedNames>
  <calcPr fullCalcOnLoad="1"/>
</workbook>
</file>

<file path=xl/sharedStrings.xml><?xml version="1.0" encoding="utf-8"?>
<sst xmlns="http://schemas.openxmlformats.org/spreadsheetml/2006/main" count="964" uniqueCount="432">
  <si>
    <t xml:space="preserve">PARTES DE ACCIDENTES DE TRABAJO CON BAJA </t>
  </si>
  <si>
    <t xml:space="preserve">SEGÚN GRADO DE LESIÓN Y SECTORES ECONÓMICOS </t>
  </si>
  <si>
    <t>ACCIDENTES EN JORNADA DE TRABAJO</t>
  </si>
  <si>
    <t>CON BAJA</t>
  </si>
  <si>
    <t>LEVES</t>
  </si>
  <si>
    <t>GRAVES</t>
  </si>
  <si>
    <t>MORTALES</t>
  </si>
  <si>
    <t>TOTALES</t>
  </si>
  <si>
    <t>SEGÚN SECTORES ECONÓMICOS</t>
  </si>
  <si>
    <r>
      <t xml:space="preserve">Agricultura </t>
    </r>
    <r>
      <rPr>
        <sz val="10"/>
        <rFont val="Times New Roman"/>
        <family val="1"/>
      </rPr>
      <t>(*)</t>
    </r>
  </si>
  <si>
    <t>Industria</t>
  </si>
  <si>
    <t>Construcción</t>
  </si>
  <si>
    <t>Servicios</t>
  </si>
  <si>
    <t>TOTAL</t>
  </si>
  <si>
    <t>TOTAL A.T. CON BAJA</t>
  </si>
  <si>
    <t>Fuente:  I.N.S.L.  Sección de Investigación y Epidemiología Laboral</t>
  </si>
  <si>
    <t>AT-1b</t>
  </si>
  <si>
    <t>PARTES DE ACCIDENTES DE TRABAJO CON BAJA</t>
  </si>
  <si>
    <t>SEGÚN GRADO DE LESIÓN Y ACTIVIDAD ECONÓMICA</t>
  </si>
  <si>
    <t xml:space="preserve">ACCIDENTES EN JORNADA DE TRABAJO </t>
  </si>
  <si>
    <t xml:space="preserve"> CON BAJA</t>
  </si>
  <si>
    <t>SEGÚN ACTIVIDAD ECONÓMICA</t>
  </si>
  <si>
    <t>ACCIDENTES IN ITINERE CON BAJA</t>
  </si>
  <si>
    <t>TOTAL GENERAL</t>
  </si>
  <si>
    <t>ACCIDENTES DE TRABAJO CON BAJA EN JORNADA DE TRABAJO.</t>
  </si>
  <si>
    <t>ÍNDICES DE INCIDENCIA ACUMULADOS DE ACCIDENTES TOTALES POR SECTORES ECONÓMICOS</t>
  </si>
  <si>
    <t xml:space="preserve">SECTORES </t>
  </si>
  <si>
    <t>n.º</t>
  </si>
  <si>
    <t>Indice de</t>
  </si>
  <si>
    <t>ECONÓMICOS</t>
  </si>
  <si>
    <t>Accidentes</t>
  </si>
  <si>
    <t>Trabajadores</t>
  </si>
  <si>
    <t>Incidencia por</t>
  </si>
  <si>
    <t>(1)</t>
  </si>
  <si>
    <t>mil trabajadores</t>
  </si>
  <si>
    <t>AGRICULTURA  (*)</t>
  </si>
  <si>
    <t>INDUSTRIA</t>
  </si>
  <si>
    <t>CONSTRUCCION</t>
  </si>
  <si>
    <t>SERVICIOS</t>
  </si>
  <si>
    <t>No consta</t>
  </si>
  <si>
    <t>Fuente Datos Accidentes y Elaboración:  I.N.S.L.  Sección de Investigación y Epidemiología Laboral</t>
  </si>
  <si>
    <t xml:space="preserve">ACCIDENTES DE TRABAJO CON BAJA EN JORNADA DE TRABAJO </t>
  </si>
  <si>
    <t>EMPRESAS DE TRABAJO TEMPORAL</t>
  </si>
  <si>
    <t>GRADO DE LESIÓN</t>
  </si>
  <si>
    <t>SECCIÓN DE ACTIVIDAD</t>
  </si>
  <si>
    <t>Total</t>
  </si>
  <si>
    <t>Hombres</t>
  </si>
  <si>
    <t>Mujeres</t>
  </si>
  <si>
    <t>A Agricultura,Ganad.,Caza y Silv.</t>
  </si>
  <si>
    <t>B Pesca</t>
  </si>
  <si>
    <t>D Industrias Manufactureras</t>
  </si>
  <si>
    <t>F Construcción</t>
  </si>
  <si>
    <t>G Comercio;Repar.Vehículos Motor.</t>
  </si>
  <si>
    <t>H Hostelería</t>
  </si>
  <si>
    <t>I Transpte,Almacen.y Comunicac.</t>
  </si>
  <si>
    <t>K Activ.Inmobil.Alquil.Servicios</t>
  </si>
  <si>
    <t>N Activ.Sanit.y Veterin,Serv.Soc.</t>
  </si>
  <si>
    <t>O Otras act.sociales; Ser.Person.</t>
  </si>
  <si>
    <t>ÍNDICES DE INCIDENCIA ACUMULADOS DE ACCIDENTES TOTALES (División-Cnae93)</t>
  </si>
  <si>
    <t>Actividades Económicas</t>
  </si>
  <si>
    <t>Número</t>
  </si>
  <si>
    <t>CNAE - 93</t>
  </si>
  <si>
    <t>Navarra</t>
  </si>
  <si>
    <t xml:space="preserve">(*) </t>
  </si>
  <si>
    <t xml:space="preserve">01-Agricultura, Ganadería, Caza  (**) </t>
  </si>
  <si>
    <t>02-Selvicultura, Explotación Forestal</t>
  </si>
  <si>
    <t>05-Pesca, Acuicultura y Act. Ser. relac.</t>
  </si>
  <si>
    <t>15-Ind. Produc. alimenticios y bebidas</t>
  </si>
  <si>
    <t>17-Industria Textil</t>
  </si>
  <si>
    <t>18-Ind. Confección y de la Peletería</t>
  </si>
  <si>
    <t>19-Prepar. curtido y acabado Cuero</t>
  </si>
  <si>
    <t>20-Industria de  Madera y del Corcho</t>
  </si>
  <si>
    <t>21-Industria del Papel</t>
  </si>
  <si>
    <t>22-Edición, Artes Gráficas y Reproduc</t>
  </si>
  <si>
    <t>24-Industria Química</t>
  </si>
  <si>
    <t>25-Prepar. Prod. Caucho y Mat. Plást.</t>
  </si>
  <si>
    <t>26-Fabric. Otros Pr. Minerales no Met.</t>
  </si>
  <si>
    <t>27-Metalurgia</t>
  </si>
  <si>
    <t xml:space="preserve">28-Fabricación Productos Metálicos </t>
  </si>
  <si>
    <t>29-Ind. Const. Maquinaria y Eq.Mecán.</t>
  </si>
  <si>
    <t>31-Fabr. Maquinaria y Mat. Eléctrico</t>
  </si>
  <si>
    <t>32-Fabric. Material Electrónico</t>
  </si>
  <si>
    <t>33-Fabric. Eq. Médico-Quirúrgico,opt.</t>
  </si>
  <si>
    <t>34-Fabr.Vehículos motor y remolques</t>
  </si>
  <si>
    <t>35-Fabr. Otro material de transporte</t>
  </si>
  <si>
    <t>36-Fabr. Muebles; otras Ind. Manufac.</t>
  </si>
  <si>
    <t>37-Reciclaje</t>
  </si>
  <si>
    <t>40-Energía Eléctrica, Gas, Vapor</t>
  </si>
  <si>
    <t>41-Captación, Depur. y Distib. Agua</t>
  </si>
  <si>
    <t>45-Construcción</t>
  </si>
  <si>
    <t>50-Venta,  Reparac. Vehículos Motor</t>
  </si>
  <si>
    <t>51-Comercio al por Mayor</t>
  </si>
  <si>
    <t>52-Comercio al por Menor</t>
  </si>
  <si>
    <t>55-Hostelería</t>
  </si>
  <si>
    <t>60-Transporte Terrestre</t>
  </si>
  <si>
    <t>63-Activ. Anex.Transptes. Agenc.Viajes</t>
  </si>
  <si>
    <t>64-Correos y Telecomunicaciones</t>
  </si>
  <si>
    <t xml:space="preserve">65-Intermediación Financiera </t>
  </si>
  <si>
    <t>66-Seguros y planes de pensiones</t>
  </si>
  <si>
    <t>67-Activ. Aux. a  intermediación financ.</t>
  </si>
  <si>
    <t>70-Actividades Inmobiliarias</t>
  </si>
  <si>
    <t>71-Alquiler maquinaria</t>
  </si>
  <si>
    <t>72-Actividades Informáticas</t>
  </si>
  <si>
    <t>73-Investigación y Desarrollo</t>
  </si>
  <si>
    <t>74-Otras actividades empresariales</t>
  </si>
  <si>
    <t>75-Administración Pública, Def. y S.S.</t>
  </si>
  <si>
    <t>80-Educación</t>
  </si>
  <si>
    <t>85-Activ. Sanitarias y Veterinarias</t>
  </si>
  <si>
    <t>90-Activ. Saneamiento Público</t>
  </si>
  <si>
    <t>91-Actividades Asociativas</t>
  </si>
  <si>
    <t>92-Act. Recreativas Culturales y Depor.</t>
  </si>
  <si>
    <t>93-Act. Diversas de Serv. Personales</t>
  </si>
  <si>
    <t>95-Hogares emplean pers. doméstico</t>
  </si>
  <si>
    <t>Fuente Población Asalariada: Servicio de Estadísticas de Protección Social del Ministerio de Trabajo y Asuntos Sociales</t>
  </si>
  <si>
    <t>SEGÚN TAMAÑO DE LA EMPRESA POR SECCIÓN DE ACTIVIDAD</t>
  </si>
  <si>
    <t>TAMAÑO DE EMPRESA  (nº trabajadores en Plantilla)</t>
  </si>
  <si>
    <t>1 - 5</t>
  </si>
  <si>
    <t>6 - 1O</t>
  </si>
  <si>
    <t>11 - 25</t>
  </si>
  <si>
    <t>26 - 5O</t>
  </si>
  <si>
    <t>51 - 1OO</t>
  </si>
  <si>
    <t>501 - 1000</t>
  </si>
  <si>
    <t>&gt;1000</t>
  </si>
  <si>
    <t>A Agricultura,Ganad.,Caza y Silv.(*)</t>
  </si>
  <si>
    <t>C Industrias Extractivas</t>
  </si>
  <si>
    <t>E Prod.Dist.Energ.Electr,Gas,Agua</t>
  </si>
  <si>
    <t>G Comercio;Repar.Vehiculos Motor.</t>
  </si>
  <si>
    <t>J Intermediación Financiera</t>
  </si>
  <si>
    <t>L Admón Pública,Defensa y S.S.</t>
  </si>
  <si>
    <t>M Educación</t>
  </si>
  <si>
    <t>P Hogares emplean personal domés.</t>
  </si>
  <si>
    <t>%</t>
  </si>
  <si>
    <t>ACCIDENTES DE TRABAJO SEGÚN GRAVEDAD POR TIPO DE ACCIDENTE</t>
  </si>
  <si>
    <t>GRADO DE LESIONES</t>
  </si>
  <si>
    <t xml:space="preserve">    </t>
  </si>
  <si>
    <t>TIPO DE ACCIDENTE</t>
  </si>
  <si>
    <t>Con baja- Jornada de Trabajo (*)</t>
  </si>
  <si>
    <t>Con baja in itinere</t>
  </si>
  <si>
    <t>Recaídas</t>
  </si>
  <si>
    <t>Sin baja</t>
  </si>
  <si>
    <t>PORCENTAJE</t>
  </si>
  <si>
    <t>AT-7</t>
  </si>
  <si>
    <t>ACCIDENTES DE TRABAJO CON BAJA EN JORNADA DE TRABAJO SEGÚN ANTIGÜEDAD</t>
  </si>
  <si>
    <t>Y GÉNERO POR SECCIÓN DE ACTIVIDAD</t>
  </si>
  <si>
    <t>ANTIGÜEDAD EN EL PUESTO DE TRABAJO (en meses)</t>
  </si>
  <si>
    <t>&lt;  3</t>
  </si>
  <si>
    <t>4 - 6</t>
  </si>
  <si>
    <t>7 -12</t>
  </si>
  <si>
    <t>13 - 36</t>
  </si>
  <si>
    <t>&gt; 36</t>
  </si>
  <si>
    <t>A Agricultura,Ganad.,Caza y Silv. (*)</t>
  </si>
  <si>
    <t>ACCIDENTES DE TRABAJO CON BAJA EN JORNADA DE TRABAJO SEGÚN GRAVEDAD</t>
  </si>
  <si>
    <t xml:space="preserve"> Y GÉNERO POR  EDAD</t>
  </si>
  <si>
    <t>EDAD (años)</t>
  </si>
  <si>
    <t>16 - 19</t>
  </si>
  <si>
    <t>20 - 24</t>
  </si>
  <si>
    <t>25 - 54</t>
  </si>
  <si>
    <t>55 - 75</t>
  </si>
  <si>
    <t>ACCIDENTES DE TRABAJO CON BAJA EN JORNADA DE TRABAJO</t>
  </si>
  <si>
    <t>SEGÚN TIPO DE CONTRATO Y OCUPACIÓN (CNO-94)</t>
  </si>
  <si>
    <t>TIPO DE CONTRATO</t>
  </si>
  <si>
    <t>OCUPACIONES-CNO-94</t>
  </si>
  <si>
    <t xml:space="preserve"> Contrato  Fijo</t>
  </si>
  <si>
    <t>Contrato Temporal</t>
  </si>
  <si>
    <t>Dirección empresas y Admón Publ.</t>
  </si>
  <si>
    <t>Técnicos y profesión. de apoyo</t>
  </si>
  <si>
    <t>Tr.cualif. Agricultura y pesca</t>
  </si>
  <si>
    <t>Artesanos y tr. cualificados</t>
  </si>
  <si>
    <t>Trabajadores no cualificados</t>
  </si>
  <si>
    <t>Fuerzas armadas</t>
  </si>
  <si>
    <t>GRADO</t>
  </si>
  <si>
    <t xml:space="preserve"> SEGÚN GRAVEDAD POR PARTE DEL CUERPO LESIONADA</t>
  </si>
  <si>
    <t xml:space="preserve"> POR APARATO O AGENTE MATERIAL CAUSANTE</t>
  </si>
  <si>
    <t>GRADO DE LA LESIÓN</t>
  </si>
  <si>
    <t>N.º</t>
  </si>
  <si>
    <t>ConBaja</t>
  </si>
  <si>
    <t>SinBaja</t>
  </si>
  <si>
    <t>GRUPO DE ENFERMEDAD</t>
  </si>
  <si>
    <t>Leves</t>
  </si>
  <si>
    <t>Graves</t>
  </si>
  <si>
    <t>C.B.</t>
  </si>
  <si>
    <t>S.B.</t>
  </si>
  <si>
    <t>B02 OTRAS AFEC. CUTÁNEAS</t>
  </si>
  <si>
    <t>C05 ASMA PROVOCADO MEDIO PROFES.</t>
  </si>
  <si>
    <t>C06 IRRITA. VIAS AEREAS SUPERIORES</t>
  </si>
  <si>
    <t>D03 INFEC. POR ANIMALES</t>
  </si>
  <si>
    <t>D04 INFEC. DEL PERSONAL PREVENCION</t>
  </si>
  <si>
    <t>E03 HIPOACUSIA</t>
  </si>
  <si>
    <t>E05 OSTEOARTIC. O AGIONEUROTICAS</t>
  </si>
  <si>
    <t>E06A BOLSAS SEROSAS POR PRESION</t>
  </si>
  <si>
    <t>E06B FATIGA VAINAS TENDINOSAS</t>
  </si>
  <si>
    <t>E06C LESIONES DE MENISCO</t>
  </si>
  <si>
    <t>E06E PARÁLISIS NERVIOS DEBIDAS A PRESIÓN</t>
  </si>
  <si>
    <t>E06F OTROS PROCESOS OSTEOARTICULARES</t>
  </si>
  <si>
    <t>INDICES DE INCIDENCIA ACUMULADOS DE PARTES DE ENFERMEDAD PROFESIONAL</t>
  </si>
  <si>
    <t>SECTORES</t>
  </si>
  <si>
    <t>Población</t>
  </si>
  <si>
    <t xml:space="preserve">Indice   </t>
  </si>
  <si>
    <t>Indice</t>
  </si>
  <si>
    <t>n.º P.E.P.</t>
  </si>
  <si>
    <t>(1)  Tasa por cien mil</t>
  </si>
  <si>
    <t>PARTES DE DECLARACIÓN DE ENFERMEDAD PROFESIONAL</t>
  </si>
  <si>
    <t>SEGÚN GÉNERO Y GRUPO DE ENFERMEDAD</t>
  </si>
  <si>
    <t>GÉNERO</t>
  </si>
  <si>
    <t>SUBGRUPOS DE ENFERMEDAD</t>
  </si>
  <si>
    <t>HOMBRES</t>
  </si>
  <si>
    <t>MUJERES</t>
  </si>
  <si>
    <t>A) E.P. POR AGENTES QUÍMICOS</t>
  </si>
  <si>
    <t>B) E.P. DE LA PIEL</t>
  </si>
  <si>
    <t>B02 Otras afecciones cutáneas</t>
  </si>
  <si>
    <t>C) E.P. POR INHALACIÓN SUSTANC.</t>
  </si>
  <si>
    <t>C05 Asma provocado medio profes.</t>
  </si>
  <si>
    <t>C06 Irritación vías aéreas superiores</t>
  </si>
  <si>
    <t>D) E.P. INFECCIOSAS Y PARASIT.</t>
  </si>
  <si>
    <t>D03 Transmitidos por animales</t>
  </si>
  <si>
    <t>D04 Infec. del personal prevención</t>
  </si>
  <si>
    <t>E) E.P. POR AGENTES FÍSICOS</t>
  </si>
  <si>
    <t>E05 Osteoarticulares o agioneuróticas</t>
  </si>
  <si>
    <t>E06A Bolsas serosas por presión</t>
  </si>
  <si>
    <t>E06B Fatiga vainas tendinosas</t>
  </si>
  <si>
    <t>E06C Lesiones de menisco</t>
  </si>
  <si>
    <t>E06E Parálisis nervios debidas a presión</t>
  </si>
  <si>
    <t>E06F Otros procesos osteoarticulares</t>
  </si>
  <si>
    <t>B02 OTRAS AFECCIONES CUTÁNEAS</t>
  </si>
  <si>
    <t>E06F OTROS PROCESOS OSTEO- ARTICULARES</t>
  </si>
  <si>
    <t>SEGÚN EDAD Y GRUPO DE ENFERMEDAD</t>
  </si>
  <si>
    <t>RECAÍDAS DE ENFERMEDAD PROFESIONAL</t>
  </si>
  <si>
    <t>SEXO</t>
  </si>
  <si>
    <t>1ª Recaída</t>
  </si>
  <si>
    <t>2ª Recaída</t>
  </si>
  <si>
    <t>3ª Recaída</t>
  </si>
  <si>
    <t>4ª Recaída</t>
  </si>
  <si>
    <t>5ª Recaída</t>
  </si>
  <si>
    <t>6ª ó más</t>
  </si>
  <si>
    <t>Con</t>
  </si>
  <si>
    <t>Sin</t>
  </si>
  <si>
    <t>Baja</t>
  </si>
  <si>
    <t>B02</t>
  </si>
  <si>
    <t>C05</t>
  </si>
  <si>
    <t>E03</t>
  </si>
  <si>
    <t>E06B</t>
  </si>
  <si>
    <t>E06E</t>
  </si>
  <si>
    <t>E06F</t>
  </si>
  <si>
    <t>(*) Incluye Régimen Especial Agrario Ajena</t>
  </si>
  <si>
    <t>C.B. Régimen Especial Agrario C.P.</t>
  </si>
  <si>
    <t xml:space="preserve">01-Agricultura, Ganadería, Caza  (*) </t>
  </si>
  <si>
    <t>14-Extrac. Minerales no metal. ni energ.</t>
  </si>
  <si>
    <t>(*)  Se muestran únicamente las actividades que han registrados accidentes durante este periodo.</t>
  </si>
  <si>
    <t>Tabla AT-5</t>
  </si>
  <si>
    <t>Tabla AT-8</t>
  </si>
  <si>
    <t>Tabla AT-13</t>
  </si>
  <si>
    <t>TablaAT-16</t>
  </si>
  <si>
    <t>Tabla AT-26</t>
  </si>
  <si>
    <t>Tabla AT-30</t>
  </si>
  <si>
    <t>Tabla AT-33</t>
  </si>
  <si>
    <t>Tabla EP-1</t>
  </si>
  <si>
    <t>Tabla EP-7</t>
  </si>
  <si>
    <t>Tabla EP-8</t>
  </si>
  <si>
    <t>Tabla EP-10</t>
  </si>
  <si>
    <t>Tabla EP-13</t>
  </si>
  <si>
    <t>Tabla AT-4</t>
  </si>
  <si>
    <t>Lesiones múltiples</t>
  </si>
  <si>
    <t>SEGÚN GRAVEDAD Y GÉNERO POR SECCIÓN DE ACTIVIDAD DE LA EMPRESA USUARIA</t>
  </si>
  <si>
    <t>SEGÚN GRUPO DE ENFERMEDAD Y GÉNERO POR SECCIÓN DE ACTIVIDAD DE LA EMPRESA USUARIA</t>
  </si>
  <si>
    <t>a riesgo (2)</t>
  </si>
  <si>
    <t>Agricultura</t>
  </si>
  <si>
    <t>AT-3</t>
  </si>
  <si>
    <t>AT-6</t>
  </si>
  <si>
    <t>G Comercio;Repar.Vehículos Motor</t>
  </si>
  <si>
    <t>C06</t>
  </si>
  <si>
    <t>Asma provocado medio profes.</t>
  </si>
  <si>
    <t>Hipoacusia</t>
  </si>
  <si>
    <t>Fatiga vainas tendinosas</t>
  </si>
  <si>
    <t>Parálisis nervios debidas a presión</t>
  </si>
  <si>
    <t>Otros procesos osteoarticulares</t>
  </si>
  <si>
    <t>Irritación vías aéreas superiores</t>
  </si>
  <si>
    <t>Otras afecciones cutáneas</t>
  </si>
  <si>
    <t>GRUPO DE</t>
  </si>
  <si>
    <t>ENFERMEDAD</t>
  </si>
  <si>
    <t>101 - 250</t>
  </si>
  <si>
    <t>251 - 500</t>
  </si>
  <si>
    <t xml:space="preserve">SEGÚN GRAVEDAD POR FORMA EN QUE SE PRODUJERON </t>
  </si>
  <si>
    <t>F10 OTRAS ENFERMEDADES SISTÉMICAS</t>
  </si>
  <si>
    <t>F10 Otras enfermedades sistémicas</t>
  </si>
  <si>
    <t>E03 Hipoacusia</t>
  </si>
  <si>
    <t>F) ENFERMEDADES SISTÉMICAS</t>
  </si>
  <si>
    <t>Enero - Diciembre 2003</t>
  </si>
  <si>
    <t>POR SECTORES ECONÓMICOS</t>
  </si>
  <si>
    <t>E06C</t>
  </si>
  <si>
    <t>Lesiones de menisco</t>
  </si>
  <si>
    <t>F10</t>
  </si>
  <si>
    <t>Otras enfermedades sistémicas</t>
  </si>
  <si>
    <t>30-Fabr. máq oficina y equipos informát</t>
  </si>
  <si>
    <t>99-Organismos extraterritoriales</t>
  </si>
  <si>
    <t>62-Transporte aéreo y espacial</t>
  </si>
  <si>
    <t>30-Fabr. Máq. oficina y equip. informáticos</t>
  </si>
  <si>
    <t>Q Organismos Extraterritoriales</t>
  </si>
  <si>
    <t>Mortales</t>
  </si>
  <si>
    <t>Ninguna información</t>
  </si>
  <si>
    <t>DESVIACIÓN</t>
  </si>
  <si>
    <t>FORMA DE CONTACTO</t>
  </si>
  <si>
    <t>Ahogamientos y asfixias</t>
  </si>
  <si>
    <t>Tabla AT25</t>
  </si>
  <si>
    <t>Desviación por problema eléctrico, explosión, fuego</t>
  </si>
  <si>
    <t>Desviación por desborda., vuelco, escape, derrame, vapor.</t>
  </si>
  <si>
    <t>Pérdida de control de máquinas, medios de transporte</t>
  </si>
  <si>
    <t>Resbalón o tropezón con caída - Caída de personas</t>
  </si>
  <si>
    <t>Movimiento del cuerpo sin esfuerzo físico (lesión externa)</t>
  </si>
  <si>
    <t>Movimiento del cuerpo con esfuerzo físico (lesión interna)</t>
  </si>
  <si>
    <t>Otra desviación no codificada en esta clasificación.</t>
  </si>
  <si>
    <t>Tabla AT-24b</t>
  </si>
  <si>
    <t>Ahogamiento, quedar sepultado, quedar envuelto</t>
  </si>
  <si>
    <t>Aplastamiento sobre o contra un objeto inmóvil</t>
  </si>
  <si>
    <t>Quedar atrapado, ser aplastado, sufrir una amputación</t>
  </si>
  <si>
    <t xml:space="preserve">Mordeduras, patadas, etc. (de animales o personas) </t>
  </si>
  <si>
    <t>Infartos, derrames cerebrales y otras patologías no traumát.</t>
  </si>
  <si>
    <t>Otro contacto - Tipo de lesión no codificado</t>
  </si>
  <si>
    <t>AT-2b</t>
  </si>
  <si>
    <t xml:space="preserve">                                                                             </t>
  </si>
  <si>
    <t>SEGÚN GRAVEDAD POR DESVIACIÓN QUE DESENCADENÓ EL ACCIDENTE</t>
  </si>
  <si>
    <t>Sorpresa, miedo, violencia, agresión, amenaza</t>
  </si>
  <si>
    <t>Choque o golpe contra un objeto en movimiento</t>
  </si>
  <si>
    <t>Contacto con "agente material" cortante, duro, rugoso</t>
  </si>
  <si>
    <t>Sobreesfuerzo físico, trauma psíquico, radiación, ruido, luz</t>
  </si>
  <si>
    <t>Contacto con corriente eléctrica, fuego o sustan. peligrosa</t>
  </si>
  <si>
    <r>
      <t>(*)</t>
    </r>
    <r>
      <rPr>
        <i/>
        <sz val="8"/>
        <rFont val="Arial"/>
        <family val="2"/>
      </rPr>
      <t xml:space="preserve"> Incluye Régimen Especial Agrario Cuenta Propia y Cuenta Ajena</t>
    </r>
  </si>
  <si>
    <t>Rotura, estallido, caída o derrumbamiento agente material</t>
  </si>
  <si>
    <t>NAVARRA -  2004 / 2003</t>
  </si>
  <si>
    <t>NAVARRA - Acumulado Enero - Diciembre 2004 /2003</t>
  </si>
  <si>
    <t>Enero - Diciembre 2004</t>
  </si>
  <si>
    <t>Enero - Diciembre  2003</t>
  </si>
  <si>
    <t>NAVARRA 2004</t>
  </si>
  <si>
    <t>NAVARRA - Acumulado Enero - Diciembre 2004 / 2003</t>
  </si>
  <si>
    <t>NAVARRA 2004 - Partes de A.T. según modelo Nuevo (Orden TAS / 2926/2002)</t>
  </si>
  <si>
    <t>CASOS DECLARADOS DE ENFERMEDAD PROFESIONAL. NAVARRA 2004</t>
  </si>
  <si>
    <t>A18 AMONIACO</t>
  </si>
  <si>
    <t>A23 OXIDO DE CARBONO</t>
  </si>
  <si>
    <t>E08 PATOLOGÍA POR OTROS AGENTES FÍSICOS</t>
  </si>
  <si>
    <t>E08A QUERATOCONJUNTIVITIS POR LÁSER</t>
  </si>
  <si>
    <t>A23 Oxido de carbono</t>
  </si>
  <si>
    <t>A18 Amoniaco</t>
  </si>
  <si>
    <t>E08 Patología por otros Agentes Físicos</t>
  </si>
  <si>
    <t>E08A Queratoconjuntivitis por láser</t>
  </si>
  <si>
    <t xml:space="preserve"> </t>
  </si>
  <si>
    <t>E05</t>
  </si>
  <si>
    <t>Osteoarticulares</t>
  </si>
  <si>
    <t>E06A</t>
  </si>
  <si>
    <t>Bolsas serosas por presión</t>
  </si>
  <si>
    <t>C.B. Régimen Especial Autónomos(**)</t>
  </si>
  <si>
    <t>(**) Población con cobertura: Trabajadores autónomos que han optado para la cobertura de las contingencias de AT. y EP. 2004</t>
  </si>
  <si>
    <t xml:space="preserve"> SEGÚN GRAVEDAD POR DESCRIPCIÓN DE LA LESIÓN</t>
  </si>
  <si>
    <t>DESCRIPCIÓN DE LA LESIÓN</t>
  </si>
  <si>
    <t>Heridas y lesiones superficiales</t>
  </si>
  <si>
    <t>Fracturas de huesos</t>
  </si>
  <si>
    <t>Dislocaciones, esguinces y torceduras</t>
  </si>
  <si>
    <t>Amputaciones trumáticas-pérdida partes cuerpo</t>
  </si>
  <si>
    <t>Conmociones y lesiones internas</t>
  </si>
  <si>
    <t>Quemaduras, escaldaduras y congelación</t>
  </si>
  <si>
    <t>Envenenamientos e infecciones</t>
  </si>
  <si>
    <t>Efectos del ruido, vibración y presión</t>
  </si>
  <si>
    <t>Efectos temperat. extremas, luz y radiación</t>
  </si>
  <si>
    <t>Trauma psíquico, choque traumático</t>
  </si>
  <si>
    <t>Infartos, derr. cerebrales y otras p.n.t)</t>
  </si>
  <si>
    <t>Lesiones sin especificar</t>
  </si>
  <si>
    <t>Lesión desconocida o sin especif.</t>
  </si>
  <si>
    <t>Cabeza, no descrita con más detalle</t>
  </si>
  <si>
    <t>Parte del cuerpo sin especificar</t>
  </si>
  <si>
    <t>Extremidades superiores</t>
  </si>
  <si>
    <t>Extremidades inferiores</t>
  </si>
  <si>
    <t>Todo el cuerpo y múltiples partes</t>
  </si>
  <si>
    <t>Tronco y órganos</t>
  </si>
  <si>
    <t>Espalda, incl. columna y las vértebras dorsolumbares</t>
  </si>
  <si>
    <t>Cuello, incl. columna y las vértebras cervicales</t>
  </si>
  <si>
    <t>Ningún agente material o ninguna información</t>
  </si>
  <si>
    <t>Edificios, superficies al mismo nivel</t>
  </si>
  <si>
    <t>Edificios, construcciones, superficies en altura</t>
  </si>
  <si>
    <t>Herramientas manuales sin motor</t>
  </si>
  <si>
    <t>Máquinas y equipos portátiles o móviles</t>
  </si>
  <si>
    <t>Máquinas y equipos fijos</t>
  </si>
  <si>
    <t>Vehículos terrestres</t>
  </si>
  <si>
    <t>Otros vehículos de transporte</t>
  </si>
  <si>
    <t>Dispositivos y equipos de protección</t>
  </si>
  <si>
    <t>Organismos vivos y seres humanos</t>
  </si>
  <si>
    <t>Residuos en grandes cantidades</t>
  </si>
  <si>
    <t>Fenómenos físicos y elementos naturales</t>
  </si>
  <si>
    <t>Otros agentes materiales</t>
  </si>
  <si>
    <t>Edificios, construcciones, superficies bajo nivel</t>
  </si>
  <si>
    <t>Dispos. distrib. materia, aliment., canalizaciones</t>
  </si>
  <si>
    <t>Motores, dispos. transmisión y almacen. energía</t>
  </si>
  <si>
    <t>Herramientas mecánicas guiadas con las manos</t>
  </si>
  <si>
    <t>Herram. manuales, s.e. en cuanto a motorización</t>
  </si>
  <si>
    <t>Dispositivos de traslado, transporte y almacen.</t>
  </si>
  <si>
    <t>Materiales, elementos de máquina o vehículos</t>
  </si>
  <si>
    <t>Sustancias químicas, explos., radioact., biológ.</t>
  </si>
  <si>
    <t>Equipos de oficina y personales, material deporte</t>
  </si>
  <si>
    <t>AGENTES MATERIALES AGRUPADOS</t>
  </si>
  <si>
    <t>RÉGIMEN ESPECIAL DE TRABAJADORES AUTÓNOMOS</t>
  </si>
  <si>
    <t xml:space="preserve">    TOTAL</t>
  </si>
  <si>
    <t>Con baja- Jornada de Trabajo</t>
  </si>
  <si>
    <t>N.º trabajadores autónomos con cobertura</t>
  </si>
  <si>
    <t>Indice de Incidencia por mil trabajadores</t>
  </si>
  <si>
    <t>AT-15</t>
  </si>
  <si>
    <t xml:space="preserve">Fuente: Datos cedidos por el Servicio de Estadísticas de Protección Social del Ministerio de Trabajo y Asuntos Sociales. </t>
  </si>
  <si>
    <t xml:space="preserve">  </t>
  </si>
  <si>
    <t>NAVARRA -  2004</t>
  </si>
  <si>
    <t>Población con cobertura: Trabajadores autónomos que han optado para la cobertura de las contingencias de AT. y EP. 2004</t>
  </si>
  <si>
    <r>
      <t xml:space="preserve">Incidencia </t>
    </r>
    <r>
      <rPr>
        <b/>
        <sz val="8"/>
        <rFont val="Arial"/>
        <family val="2"/>
      </rPr>
      <t>(1)</t>
    </r>
  </si>
  <si>
    <t>SIN BAJA</t>
  </si>
  <si>
    <t>Indice de Incidencia por cien mil trabajadores</t>
  </si>
  <si>
    <t>Casos Incidentes</t>
  </si>
  <si>
    <t>PARTE DEL CUERPO LESIONADA</t>
  </si>
  <si>
    <t>TOTAL (**)</t>
  </si>
  <si>
    <t>Total Actividades (**)</t>
  </si>
  <si>
    <t>Incluye Régimen de Trabajadores Autónomos que han optado por la cobertura de las contingencias de AT. y EP.</t>
  </si>
  <si>
    <t>Total (**)</t>
  </si>
  <si>
    <r>
      <t>(**)</t>
    </r>
    <r>
      <rPr>
        <i/>
        <sz val="8"/>
        <rFont val="Arial"/>
        <family val="2"/>
      </rPr>
      <t xml:space="preserve"> Incluye Régimen de Trabajadores Autónomos que han optado por la cobertura de las contingencias de AT. y EP.</t>
    </r>
  </si>
  <si>
    <t>Datos provisionales a fecha 18/01/2005</t>
  </si>
  <si>
    <r>
      <t xml:space="preserve">A.T. </t>
    </r>
    <r>
      <rPr>
        <i/>
        <sz val="11"/>
        <rFont val="Arial"/>
        <family val="0"/>
      </rPr>
      <t>In itinere con baja</t>
    </r>
  </si>
  <si>
    <t>(**) Incluye Régimen Especial Agrario Cuenta Propia y Cuenta Ajena</t>
  </si>
  <si>
    <r>
      <t>NAVARRA</t>
    </r>
    <r>
      <rPr>
        <b/>
        <sz val="11"/>
        <rFont val="Arial"/>
        <family val="0"/>
      </rPr>
      <t xml:space="preserve"> 2004 / 2003</t>
    </r>
  </si>
  <si>
    <t>Oper.instal. y maquin. y montadores</t>
  </si>
  <si>
    <t>Tr.Restaurac,pers.protec.vendedores</t>
  </si>
  <si>
    <t>Empleados de tipo Administrativo</t>
  </si>
  <si>
    <t>Técnicos y Prof. Cient. e Intelectuales</t>
  </si>
  <si>
    <r>
      <t>(*)</t>
    </r>
    <r>
      <rPr>
        <i/>
        <sz val="9"/>
        <rFont val="Arial"/>
        <family val="2"/>
      </rPr>
      <t xml:space="preserve"> Incluye Régimen Especial Agrario Cuenta Propia y Cuenta Ajena</t>
    </r>
  </si>
  <si>
    <r>
      <t>(**)</t>
    </r>
    <r>
      <rPr>
        <i/>
        <sz val="9"/>
        <rFont val="Arial"/>
        <family val="2"/>
      </rPr>
      <t xml:space="preserve"> Incluye Régimen de Trabajadores Autónomos que han optado por la cobertura de las contingencias de AT. y EP.</t>
    </r>
  </si>
  <si>
    <r>
      <t>(*)</t>
    </r>
    <r>
      <rPr>
        <i/>
        <sz val="8"/>
        <rFont val="Arial"/>
        <family val="2"/>
      </rPr>
      <t xml:space="preserve"> Incluye Régimen de Trabajadores Autónomos que han optado por la cobertura de las contingencias de AT. y EP.</t>
    </r>
  </si>
  <si>
    <t>TOTAL (*)</t>
  </si>
  <si>
    <r>
      <t>(2)</t>
    </r>
    <r>
      <rPr>
        <i/>
        <sz val="8"/>
        <rFont val="Arial"/>
        <family val="2"/>
      </rPr>
      <t xml:space="preserve"> Incluye Régimen de Trabajadores Autónomos que han optado por la cobertura de las contingencias de AT. y EP.</t>
    </r>
  </si>
  <si>
    <t>Tabla EP-3</t>
  </si>
  <si>
    <t>Tabla EP-12</t>
  </si>
  <si>
    <t xml:space="preserve">PARTES DE ENFERMEDAD PROFESIONAL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</si>
</sst>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d/mm/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;#;[Blue]0"/>
    <numFmt numFmtId="181" formatCode="_-* #,##0\ _-;\-* #,##0_-;_-* &quot;-&quot;_-;_-@_-"/>
    <numFmt numFmtId="182" formatCode="General_)"/>
    <numFmt numFmtId="183" formatCode="0.00_)"/>
    <numFmt numFmtId="184" formatCode="0.00000000"/>
    <numFmt numFmtId="185" formatCode="00"/>
    <numFmt numFmtId="186" formatCode="0.000000000"/>
    <numFmt numFmtId="187" formatCode="0.0_)"/>
    <numFmt numFmtId="188" formatCode="0_)"/>
    <numFmt numFmtId="189" formatCode="0.000%"/>
    <numFmt numFmtId="190" formatCode="0.0000%"/>
    <numFmt numFmtId="191" formatCode="0.00000%"/>
    <numFmt numFmtId="192" formatCode="_-* #,##0.0\ _-;\-* #,##0.0_-;_-* &quot;-&quot;_-;_-@_-"/>
    <numFmt numFmtId="193" formatCode="_-* #,##0.00\ _-;\-* #,##0.00_-;_-* &quot;-&quot;_-;_-@_-"/>
    <numFmt numFmtId="194" formatCode="_-* #,##0.000\ _-;\-* #,##0.000_-;_-* &quot;-&quot;_-;_-@_-"/>
    <numFmt numFmtId="195" formatCode="#,##0.0"/>
    <numFmt numFmtId="196" formatCode="0.0000000000"/>
    <numFmt numFmtId="197" formatCode="0.00000000000"/>
    <numFmt numFmtId="198" formatCode="0.000000000000"/>
    <numFmt numFmtId="199" formatCode="0.0000000000000"/>
    <numFmt numFmtId="200" formatCode="0;[Red]0"/>
    <numFmt numFmtId="201" formatCode="#,##0;[Red]#,##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8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0"/>
    </font>
    <font>
      <sz val="11"/>
      <name val="Arial"/>
      <family val="2"/>
    </font>
    <font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sz val="14"/>
      <name val="Courier"/>
      <family val="0"/>
    </font>
    <font>
      <sz val="11"/>
      <name val="Courier"/>
      <family val="0"/>
    </font>
    <font>
      <sz val="14"/>
      <name val="Arial"/>
      <family val="2"/>
    </font>
    <font>
      <b/>
      <sz val="12"/>
      <color indexed="8"/>
      <name val="Courier"/>
      <family val="0"/>
    </font>
    <font>
      <b/>
      <sz val="11"/>
      <color indexed="8"/>
      <name val="Courier"/>
      <family val="0"/>
    </font>
    <font>
      <b/>
      <sz val="14"/>
      <color indexed="8"/>
      <name val="Courier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8"/>
      <color indexed="8"/>
      <name val="Arial"/>
      <family val="2"/>
    </font>
    <font>
      <b/>
      <sz val="11"/>
      <name val="Courier"/>
      <family val="0"/>
    </font>
    <font>
      <b/>
      <sz val="14"/>
      <name val="Courier"/>
      <family val="0"/>
    </font>
    <font>
      <b/>
      <sz val="10"/>
      <name val="Courier"/>
      <family val="3"/>
    </font>
    <font>
      <b/>
      <sz val="12"/>
      <name val="Courier"/>
      <family val="0"/>
    </font>
    <font>
      <sz val="8"/>
      <name val="Courier"/>
      <family val="0"/>
    </font>
    <font>
      <i/>
      <sz val="9"/>
      <name val="Arial"/>
      <family val="2"/>
    </font>
    <font>
      <b/>
      <i/>
      <sz val="8"/>
      <name val="Arial"/>
      <family val="2"/>
    </font>
    <font>
      <sz val="8"/>
      <name val="Times New Roman"/>
      <family val="0"/>
    </font>
    <font>
      <i/>
      <sz val="8"/>
      <name val="Arial"/>
      <family val="2"/>
    </font>
    <font>
      <sz val="14"/>
      <color indexed="8"/>
      <name val="Arial"/>
      <family val="2"/>
    </font>
    <font>
      <sz val="11"/>
      <color indexed="8"/>
      <name val="Courier"/>
      <family val="0"/>
    </font>
    <font>
      <sz val="14"/>
      <color indexed="8"/>
      <name val="Courier"/>
      <family val="0"/>
    </font>
    <font>
      <b/>
      <i/>
      <sz val="11"/>
      <name val="Times New Roman"/>
      <family val="0"/>
    </font>
    <font>
      <i/>
      <sz val="11"/>
      <name val="Arial"/>
      <family val="0"/>
    </font>
    <font>
      <b/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9"/>
      <color indexed="18"/>
      <name val="Arial"/>
      <family val="2"/>
    </font>
    <font>
      <b/>
      <sz val="9"/>
      <color indexed="1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 style="thin"/>
      <top>
        <color indexed="63"/>
      </top>
      <bottom style="hair">
        <color indexed="49"/>
      </bottom>
    </border>
    <border>
      <left style="thin"/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 style="thin"/>
      <top>
        <color indexed="63"/>
      </top>
      <bottom style="hair">
        <color indexed="49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36"/>
      </bottom>
    </border>
    <border>
      <left style="thin"/>
      <right style="thin"/>
      <top>
        <color indexed="63"/>
      </top>
      <bottom style="thin">
        <color indexed="36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>
        <color indexed="5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6" fillId="0" borderId="0">
      <alignment/>
      <protection/>
    </xf>
    <xf numFmtId="0" fontId="23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0" fontId="13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49" fontId="8" fillId="0" borderId="2" xfId="0" applyNumberFormat="1" applyFont="1" applyBorder="1" applyAlignment="1">
      <alignment horizontal="centerContinuous"/>
    </xf>
    <xf numFmtId="49" fontId="8" fillId="0" borderId="9" xfId="0" applyNumberFormat="1" applyFont="1" applyBorder="1" applyAlignment="1">
      <alignment horizontal="centerContinuous"/>
    </xf>
    <xf numFmtId="49" fontId="8" fillId="0" borderId="0" xfId="0" applyNumberFormat="1" applyFont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49" fontId="8" fillId="0" borderId="5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14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172" fontId="8" fillId="2" borderId="5" xfId="22" applyNumberFormat="1" applyFont="1" applyFill="1" applyBorder="1" applyAlignment="1">
      <alignment horizontal="right"/>
    </xf>
    <xf numFmtId="172" fontId="8" fillId="0" borderId="5" xfId="22" applyNumberFormat="1" applyFont="1" applyBorder="1" applyAlignment="1">
      <alignment horizontal="right"/>
    </xf>
    <xf numFmtId="172" fontId="8" fillId="2" borderId="15" xfId="22" applyNumberFormat="1" applyFont="1" applyFill="1" applyBorder="1" applyAlignment="1">
      <alignment horizontal="right"/>
    </xf>
    <xf numFmtId="172" fontId="8" fillId="0" borderId="15" xfId="22" applyNumberFormat="1" applyFont="1" applyBorder="1" applyAlignment="1">
      <alignment horizontal="right"/>
    </xf>
    <xf numFmtId="0" fontId="10" fillId="0" borderId="0" xfId="0" applyFont="1" applyAlignment="1">
      <alignment/>
    </xf>
    <xf numFmtId="169" fontId="8" fillId="0" borderId="0" xfId="17" applyFont="1" applyAlignment="1">
      <alignment horizontal="centerContinuous"/>
    </xf>
    <xf numFmtId="0" fontId="8" fillId="0" borderId="3" xfId="0" applyFont="1" applyBorder="1" applyAlignment="1">
      <alignment horizontal="left"/>
    </xf>
    <xf numFmtId="169" fontId="8" fillId="0" borderId="3" xfId="17" applyFont="1" applyBorder="1" applyAlignment="1">
      <alignment/>
    </xf>
    <xf numFmtId="169" fontId="4" fillId="0" borderId="15" xfId="17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9" fontId="8" fillId="0" borderId="1" xfId="17" applyFont="1" applyBorder="1" applyAlignment="1">
      <alignment horizontal="center"/>
    </xf>
    <xf numFmtId="169" fontId="8" fillId="0" borderId="4" xfId="17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69" fontId="8" fillId="0" borderId="5" xfId="17" applyFont="1" applyBorder="1" applyAlignment="1">
      <alignment horizontal="right"/>
    </xf>
    <xf numFmtId="0" fontId="10" fillId="0" borderId="0" xfId="0" applyFont="1" applyAlignment="1">
      <alignment horizontal="center"/>
    </xf>
    <xf numFmtId="169" fontId="10" fillId="0" borderId="0" xfId="17" applyFont="1" applyAlignment="1">
      <alignment horizontal="right"/>
    </xf>
    <xf numFmtId="0" fontId="8" fillId="0" borderId="0" xfId="0" applyFont="1" applyAlignment="1">
      <alignment horizontal="left"/>
    </xf>
    <xf numFmtId="169" fontId="8" fillId="0" borderId="0" xfId="17" applyFont="1" applyAlignment="1">
      <alignment/>
    </xf>
    <xf numFmtId="169" fontId="8" fillId="0" borderId="0" xfId="17" applyFont="1" applyAlignment="1">
      <alignment/>
    </xf>
    <xf numFmtId="0" fontId="1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4" borderId="0" xfId="0" applyFont="1" applyFill="1" applyAlignment="1">
      <alignment horizontal="centerContinuous" vertical="center"/>
    </xf>
    <xf numFmtId="0" fontId="1" fillId="5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4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6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0" xfId="0" applyFont="1" applyFill="1" applyAlignment="1">
      <alignment/>
    </xf>
    <xf numFmtId="0" fontId="4" fillId="0" borderId="16" xfId="0" applyFont="1" applyBorder="1" applyAlignment="1">
      <alignment/>
    </xf>
    <xf numFmtId="0" fontId="21" fillId="0" borderId="7" xfId="0" applyFont="1" applyBorder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1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6" borderId="6" xfId="0" applyFont="1" applyFill="1" applyBorder="1" applyAlignment="1">
      <alignment horizontal="center"/>
    </xf>
    <xf numFmtId="179" fontId="0" fillId="0" borderId="8" xfId="0" applyNumberFormat="1" applyFont="1" applyBorder="1" applyAlignment="1">
      <alignment horizontal="center"/>
    </xf>
    <xf numFmtId="0" fontId="1" fillId="6" borderId="1" xfId="0" applyFont="1" applyFill="1" applyBorder="1" applyAlignment="1">
      <alignment/>
    </xf>
    <xf numFmtId="179" fontId="1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0" fillId="6" borderId="18" xfId="0" applyFont="1" applyFill="1" applyBorder="1" applyAlignment="1">
      <alignment/>
    </xf>
    <xf numFmtId="179" fontId="0" fillId="0" borderId="19" xfId="0" applyNumberFormat="1" applyFont="1" applyBorder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4" xfId="0" applyFont="1" applyBorder="1" applyAlignment="1">
      <alignment/>
    </xf>
    <xf numFmtId="0" fontId="0" fillId="6" borderId="1" xfId="0" applyFont="1" applyFill="1" applyBorder="1" applyAlignment="1">
      <alignment/>
    </xf>
    <xf numFmtId="179" fontId="0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6" borderId="5" xfId="0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0" fontId="5" fillId="0" borderId="0" xfId="21" applyNumberFormat="1" applyFont="1" applyFill="1" applyBorder="1" applyAlignment="1" applyProtection="1">
      <alignment horizontal="centerContinuous"/>
      <protection/>
    </xf>
    <xf numFmtId="0" fontId="6" fillId="0" borderId="0" xfId="21" applyNumberFormat="1" applyFont="1" applyFill="1" applyBorder="1" applyAlignment="1" applyProtection="1">
      <alignment horizontal="centerContinuous"/>
      <protection/>
    </xf>
    <xf numFmtId="0" fontId="24" fillId="0" borderId="0" xfId="21" applyNumberFormat="1" applyFont="1" applyFill="1" applyBorder="1" applyAlignment="1" applyProtection="1">
      <alignment/>
      <protection/>
    </xf>
    <xf numFmtId="0" fontId="7" fillId="0" borderId="0" xfId="21" applyNumberFormat="1" applyFont="1" applyFill="1" applyBorder="1" applyAlignment="1" applyProtection="1">
      <alignment horizontal="centerContinuous"/>
      <protection/>
    </xf>
    <xf numFmtId="0" fontId="9" fillId="0" borderId="3" xfId="21" applyNumberFormat="1" applyFont="1" applyFill="1" applyBorder="1" applyAlignment="1" applyProtection="1">
      <alignment horizontal="center"/>
      <protection locked="0"/>
    </xf>
    <xf numFmtId="0" fontId="9" fillId="0" borderId="6" xfId="21" applyNumberFormat="1" applyFont="1" applyFill="1" applyBorder="1" applyAlignment="1" applyProtection="1">
      <alignment horizontal="centerContinuous"/>
      <protection locked="0"/>
    </xf>
    <xf numFmtId="0" fontId="9" fillId="0" borderId="2" xfId="21" applyNumberFormat="1" applyFont="1" applyFill="1" applyBorder="1" applyAlignment="1" applyProtection="1">
      <alignment horizontal="centerContinuous"/>
      <protection locked="0"/>
    </xf>
    <xf numFmtId="0" fontId="9" fillId="0" borderId="20" xfId="21" applyNumberFormat="1" applyFont="1" applyFill="1" applyBorder="1" applyAlignment="1" applyProtection="1">
      <alignment horizontal="centerContinuous"/>
      <protection locked="0"/>
    </xf>
    <xf numFmtId="0" fontId="9" fillId="0" borderId="21" xfId="21" applyNumberFormat="1" applyFont="1" applyFill="1" applyBorder="1" applyAlignment="1" applyProtection="1">
      <alignment horizontal="centerContinuous"/>
      <protection locked="0"/>
    </xf>
    <xf numFmtId="0" fontId="9" fillId="0" borderId="8" xfId="21" applyNumberFormat="1" applyFont="1" applyFill="1" applyBorder="1" applyAlignment="1" applyProtection="1">
      <alignment horizontal="centerContinuous"/>
      <protection locked="0"/>
    </xf>
    <xf numFmtId="0" fontId="8" fillId="0" borderId="0" xfId="21" applyNumberFormat="1" applyFont="1" applyFill="1" applyBorder="1" applyAlignment="1" applyProtection="1">
      <alignment horizontal="center"/>
      <protection/>
    </xf>
    <xf numFmtId="0" fontId="8" fillId="0" borderId="0" xfId="21" applyNumberFormat="1" applyFont="1" applyFill="1" applyBorder="1" applyAlignment="1" applyProtection="1">
      <alignment/>
      <protection/>
    </xf>
    <xf numFmtId="0" fontId="18" fillId="0" borderId="3" xfId="21" applyNumberFormat="1" applyFont="1" applyFill="1" applyBorder="1" applyAlignment="1" applyProtection="1">
      <alignment horizontal="center" wrapText="1"/>
      <protection locked="0"/>
    </xf>
    <xf numFmtId="0" fontId="10" fillId="0" borderId="0" xfId="21" applyNumberFormat="1" applyFont="1" applyFill="1" applyBorder="1" applyAlignment="1" applyProtection="1">
      <alignment horizontal="center" wrapText="1"/>
      <protection/>
    </xf>
    <xf numFmtId="0" fontId="18" fillId="0" borderId="15" xfId="21" applyNumberFormat="1" applyFont="1" applyFill="1" applyBorder="1" applyAlignment="1" applyProtection="1">
      <alignment horizontal="center" wrapText="1"/>
      <protection locked="0"/>
    </xf>
    <xf numFmtId="180" fontId="10" fillId="0" borderId="2" xfId="21" applyNumberFormat="1" applyFont="1" applyFill="1" applyBorder="1" applyAlignment="1" applyProtection="1">
      <alignment horizontal="left" wrapText="1"/>
      <protection locked="0"/>
    </xf>
    <xf numFmtId="0" fontId="8" fillId="0" borderId="4" xfId="21" applyNumberFormat="1" applyFont="1" applyFill="1" applyBorder="1" applyAlignment="1" applyProtection="1">
      <alignment horizontal="center" wrapText="1"/>
      <protection locked="0"/>
    </xf>
    <xf numFmtId="180" fontId="10" fillId="7" borderId="22" xfId="21" applyNumberFormat="1" applyFont="1" applyFill="1" applyBorder="1" applyAlignment="1" applyProtection="1">
      <alignment horizontal="left" wrapText="1"/>
      <protection locked="0"/>
    </xf>
    <xf numFmtId="0" fontId="8" fillId="7" borderId="23" xfId="21" applyNumberFormat="1" applyFont="1" applyFill="1" applyBorder="1" applyAlignment="1" applyProtection="1">
      <alignment horizontal="center" wrapText="1"/>
      <protection locked="0"/>
    </xf>
    <xf numFmtId="0" fontId="9" fillId="0" borderId="1" xfId="21" applyNumberFormat="1" applyFont="1" applyFill="1" applyBorder="1" applyAlignment="1" applyProtection="1">
      <alignment horizontal="center" wrapText="1"/>
      <protection locked="0"/>
    </xf>
    <xf numFmtId="180" fontId="10" fillId="0" borderId="1" xfId="21" applyNumberFormat="1" applyFont="1" applyFill="1" applyBorder="1" applyAlignment="1" applyProtection="1">
      <alignment horizontal="left" wrapText="1"/>
      <protection locked="0"/>
    </xf>
    <xf numFmtId="0" fontId="9" fillId="0" borderId="6" xfId="21" applyNumberFormat="1" applyFont="1" applyFill="1" applyBorder="1" applyAlignment="1" applyProtection="1">
      <alignment horizontal="center"/>
      <protection/>
    </xf>
    <xf numFmtId="0" fontId="8" fillId="0" borderId="8" xfId="21" applyNumberFormat="1" applyFont="1" applyFill="1" applyBorder="1" applyAlignment="1" applyProtection="1">
      <alignment horizontal="left"/>
      <protection/>
    </xf>
    <xf numFmtId="0" fontId="8" fillId="0" borderId="14" xfId="21" applyNumberFormat="1" applyFont="1" applyFill="1" applyBorder="1" applyAlignment="1" applyProtection="1">
      <alignment horizontal="center"/>
      <protection/>
    </xf>
    <xf numFmtId="0" fontId="24" fillId="0" borderId="0" xfId="21" applyNumberFormat="1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1" fillId="0" borderId="15" xfId="0" applyFont="1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Continuous" vertical="center" wrapText="1"/>
    </xf>
    <xf numFmtId="0" fontId="11" fillId="0" borderId="7" xfId="0" applyFont="1" applyFill="1" applyBorder="1" applyAlignment="1">
      <alignment horizontal="centerContinuous" vertical="center" wrapText="1"/>
    </xf>
    <xf numFmtId="0" fontId="11" fillId="0" borderId="8" xfId="0" applyFont="1" applyFill="1" applyBorder="1" applyAlignment="1">
      <alignment horizontal="centerContinuous" vertical="center" wrapText="1"/>
    </xf>
    <xf numFmtId="0" fontId="4" fillId="0" borderId="5" xfId="0" applyFont="1" applyFill="1" applyBorder="1" applyAlignment="1">
      <alignment horizontal="centerContinuous" vertical="center" wrapText="1"/>
    </xf>
    <xf numFmtId="0" fontId="11" fillId="0" borderId="13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 wrapText="1"/>
    </xf>
    <xf numFmtId="0" fontId="11" fillId="0" borderId="0" xfId="0" applyFont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12" fillId="0" borderId="0" xfId="20" applyFont="1" applyAlignment="1" applyProtection="1">
      <alignment horizontal="centerContinuous"/>
      <protection/>
    </xf>
    <xf numFmtId="182" fontId="13" fillId="0" borderId="0" xfId="20" applyFont="1" applyAlignment="1" applyProtection="1">
      <alignment horizontal="centerContinuous"/>
      <protection/>
    </xf>
    <xf numFmtId="182" fontId="15" fillId="0" borderId="0" xfId="20" applyFont="1" applyAlignment="1" applyProtection="1">
      <alignment horizontal="centerContinuous"/>
      <protection/>
    </xf>
    <xf numFmtId="182" fontId="13" fillId="0" borderId="0" xfId="20" applyFont="1" applyAlignment="1" applyProtection="1">
      <alignment horizontal="centerContinuous"/>
      <protection/>
    </xf>
    <xf numFmtId="182" fontId="27" fillId="0" borderId="0" xfId="20" applyFont="1" applyAlignment="1">
      <alignment horizontal="centerContinuous"/>
      <protection/>
    </xf>
    <xf numFmtId="182" fontId="7" fillId="0" borderId="0" xfId="20" applyFont="1" applyFill="1" applyAlignment="1">
      <alignment horizontal="centerContinuous"/>
      <protection/>
    </xf>
    <xf numFmtId="182" fontId="6" fillId="0" borderId="0" xfId="20" applyFont="1" applyFill="1" applyAlignment="1">
      <alignment horizontal="centerContinuous"/>
      <protection/>
    </xf>
    <xf numFmtId="182" fontId="7" fillId="0" borderId="0" xfId="20" applyFont="1" applyFill="1" applyBorder="1" applyAlignment="1" applyProtection="1">
      <alignment horizontal="centerContinuous"/>
      <protection/>
    </xf>
    <xf numFmtId="182" fontId="28" fillId="0" borderId="0" xfId="20" applyFont="1" applyBorder="1">
      <alignment/>
      <protection/>
    </xf>
    <xf numFmtId="182" fontId="29" fillId="0" borderId="0" xfId="20" applyFont="1" applyFill="1" applyBorder="1">
      <alignment/>
      <protection/>
    </xf>
    <xf numFmtId="182" fontId="30" fillId="0" borderId="0" xfId="20" applyFont="1" applyFill="1" applyBorder="1">
      <alignment/>
      <protection/>
    </xf>
    <xf numFmtId="182" fontId="31" fillId="0" borderId="0" xfId="20" applyFont="1" applyFill="1" applyBorder="1">
      <alignment/>
      <protection/>
    </xf>
    <xf numFmtId="182" fontId="7" fillId="0" borderId="2" xfId="20" applyFont="1" applyFill="1" applyBorder="1" applyAlignment="1" applyProtection="1">
      <alignment horizontal="centerContinuous"/>
      <protection/>
    </xf>
    <xf numFmtId="182" fontId="5" fillId="0" borderId="10" xfId="20" applyFont="1" applyFill="1" applyBorder="1" applyAlignment="1" applyProtection="1">
      <alignment horizontal="centerContinuous"/>
      <protection/>
    </xf>
    <xf numFmtId="182" fontId="7" fillId="0" borderId="10" xfId="20" applyFont="1" applyFill="1" applyBorder="1" applyAlignment="1">
      <alignment horizontal="centerContinuous"/>
      <protection/>
    </xf>
    <xf numFmtId="182" fontId="5" fillId="0" borderId="10" xfId="20" applyFont="1" applyFill="1" applyBorder="1" applyAlignment="1">
      <alignment horizontal="centerContinuous"/>
      <protection/>
    </xf>
    <xf numFmtId="182" fontId="5" fillId="0" borderId="9" xfId="20" applyFont="1" applyFill="1" applyBorder="1" applyAlignment="1">
      <alignment horizontal="centerContinuous"/>
      <protection/>
    </xf>
    <xf numFmtId="182" fontId="24" fillId="0" borderId="8" xfId="20" applyFont="1" applyFill="1" applyBorder="1" applyAlignment="1" applyProtection="1">
      <alignment horizontal="right"/>
      <protection/>
    </xf>
    <xf numFmtId="183" fontId="24" fillId="0" borderId="0" xfId="20" applyNumberFormat="1" applyFont="1" applyFill="1" applyBorder="1" applyAlignment="1" applyProtection="1">
      <alignment horizontal="right"/>
      <protection/>
    </xf>
    <xf numFmtId="172" fontId="24" fillId="0" borderId="0" xfId="22" applyNumberFormat="1" applyFont="1" applyFill="1" applyBorder="1" applyAlignment="1" applyProtection="1">
      <alignment horizontal="right"/>
      <protection/>
    </xf>
    <xf numFmtId="182" fontId="4" fillId="0" borderId="0" xfId="20" applyFont="1" applyAlignment="1">
      <alignment horizontal="right"/>
      <protection/>
    </xf>
    <xf numFmtId="182" fontId="28" fillId="0" borderId="0" xfId="20" applyFont="1">
      <alignment/>
      <protection/>
    </xf>
    <xf numFmtId="182" fontId="22" fillId="0" borderId="0" xfId="20" applyFont="1">
      <alignment/>
      <protection/>
    </xf>
    <xf numFmtId="0" fontId="0" fillId="0" borderId="0" xfId="0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24" fillId="0" borderId="0" xfId="21" applyNumberFormat="1" applyFont="1" applyFill="1" applyBorder="1" applyAlignment="1" applyProtection="1">
      <alignment horizontal="left" vertical="center"/>
      <protection/>
    </xf>
    <xf numFmtId="0" fontId="24" fillId="0" borderId="0" xfId="21" applyNumberFormat="1" applyFont="1" applyFill="1" applyBorder="1" applyAlignment="1" applyProtection="1">
      <alignment vertical="center"/>
      <protection/>
    </xf>
    <xf numFmtId="0" fontId="10" fillId="0" borderId="0" xfId="21" applyNumberFormat="1" applyFont="1" applyFill="1" applyBorder="1" applyAlignment="1" applyProtection="1">
      <alignment horizontal="right" vertical="center"/>
      <protection/>
    </xf>
    <xf numFmtId="0" fontId="8" fillId="0" borderId="0" xfId="21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13" fillId="8" borderId="6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12" fillId="9" borderId="9" xfId="0" applyFont="1" applyFill="1" applyBorder="1" applyAlignment="1">
      <alignment horizontal="centerContinuous"/>
    </xf>
    <xf numFmtId="0" fontId="13" fillId="0" borderId="8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3" fillId="8" borderId="7" xfId="0" applyFont="1" applyFill="1" applyBorder="1" applyAlignment="1">
      <alignment horizontal="right"/>
    </xf>
    <xf numFmtId="0" fontId="12" fillId="9" borderId="2" xfId="0" applyFont="1" applyFill="1" applyBorder="1" applyAlignment="1">
      <alignment horizontal="centerContinuous"/>
    </xf>
    <xf numFmtId="0" fontId="22" fillId="8" borderId="1" xfId="0" applyFont="1" applyFill="1" applyBorder="1" applyAlignment="1">
      <alignment horizontal="right"/>
    </xf>
    <xf numFmtId="0" fontId="22" fillId="8" borderId="5" xfId="0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3" fillId="8" borderId="6" xfId="0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2" fillId="0" borderId="4" xfId="0" applyFont="1" applyBorder="1" applyAlignment="1">
      <alignment/>
    </xf>
    <xf numFmtId="0" fontId="22" fillId="0" borderId="15" xfId="0" applyFont="1" applyBorder="1" applyAlignment="1">
      <alignment/>
    </xf>
    <xf numFmtId="0" fontId="13" fillId="8" borderId="5" xfId="0" applyFont="1" applyFill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8" borderId="7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22" fillId="8" borderId="6" xfId="0" applyFont="1" applyFill="1" applyBorder="1" applyAlignment="1">
      <alignment horizontal="right"/>
    </xf>
    <xf numFmtId="0" fontId="22" fillId="8" borderId="2" xfId="0" applyFont="1" applyFill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12" fillId="9" borderId="1" xfId="0" applyFont="1" applyFill="1" applyBorder="1" applyAlignment="1">
      <alignment horizontal="centerContinuous" wrapText="1"/>
    </xf>
    <xf numFmtId="0" fontId="12" fillId="9" borderId="11" xfId="0" applyFont="1" applyFill="1" applyBorder="1" applyAlignment="1">
      <alignment horizontal="centerContinuous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6" fillId="0" borderId="0" xfId="0" applyFont="1" applyFill="1" applyAlignment="1">
      <alignment horizontal="left"/>
    </xf>
    <xf numFmtId="172" fontId="1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69" fontId="8" fillId="0" borderId="0" xfId="0" applyNumberFormat="1" applyFont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/>
    </xf>
    <xf numFmtId="0" fontId="33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80" fontId="38" fillId="7" borderId="22" xfId="21" applyNumberFormat="1" applyFont="1" applyFill="1" applyBorder="1" applyAlignment="1" applyProtection="1">
      <alignment horizontal="center" wrapText="1"/>
      <protection locked="0"/>
    </xf>
    <xf numFmtId="0" fontId="9" fillId="0" borderId="9" xfId="21" applyNumberFormat="1" applyFont="1" applyFill="1" applyBorder="1" applyAlignment="1" applyProtection="1">
      <alignment horizontal="left"/>
      <protection locked="0"/>
    </xf>
    <xf numFmtId="0" fontId="18" fillId="0" borderId="11" xfId="21" applyNumberFormat="1" applyFont="1" applyFill="1" applyBorder="1" applyAlignment="1" applyProtection="1">
      <alignment horizontal="center" wrapText="1"/>
      <protection locked="0"/>
    </xf>
    <xf numFmtId="0" fontId="18" fillId="0" borderId="12" xfId="21" applyNumberFormat="1" applyFont="1" applyFill="1" applyBorder="1" applyAlignment="1" applyProtection="1">
      <alignment horizontal="center" wrapText="1"/>
      <protection locked="0"/>
    </xf>
    <xf numFmtId="0" fontId="9" fillId="0" borderId="4" xfId="21" applyNumberFormat="1" applyFont="1" applyFill="1" applyBorder="1" applyAlignment="1" applyProtection="1">
      <alignment horizontal="center"/>
      <protection locked="0"/>
    </xf>
    <xf numFmtId="0" fontId="18" fillId="11" borderId="3" xfId="21" applyNumberFormat="1" applyFont="1" applyFill="1" applyBorder="1" applyAlignment="1" applyProtection="1">
      <alignment horizontal="center" wrapText="1"/>
      <protection locked="0"/>
    </xf>
    <xf numFmtId="0" fontId="18" fillId="11" borderId="15" xfId="21" applyNumberFormat="1" applyFont="1" applyFill="1" applyBorder="1" applyAlignment="1" applyProtection="1">
      <alignment horizontal="center" wrapText="1"/>
      <protection locked="0"/>
    </xf>
    <xf numFmtId="0" fontId="8" fillId="12" borderId="2" xfId="21" applyNumberFormat="1" applyFont="1" applyFill="1" applyBorder="1" applyAlignment="1" applyProtection="1">
      <alignment horizontal="center" wrapText="1"/>
      <protection locked="0"/>
    </xf>
    <xf numFmtId="0" fontId="8" fillId="12" borderId="22" xfId="21" applyNumberFormat="1" applyFont="1" applyFill="1" applyBorder="1" applyAlignment="1" applyProtection="1">
      <alignment horizontal="center" wrapText="1"/>
      <protection locked="0"/>
    </xf>
    <xf numFmtId="0" fontId="8" fillId="12" borderId="1" xfId="21" applyNumberFormat="1" applyFont="1" applyFill="1" applyBorder="1" applyAlignment="1" applyProtection="1">
      <alignment horizontal="center" wrapText="1"/>
      <protection locked="0"/>
    </xf>
    <xf numFmtId="0" fontId="8" fillId="11" borderId="6" xfId="21" applyNumberFormat="1" applyFont="1" applyFill="1" applyBorder="1" applyAlignment="1" applyProtection="1">
      <alignment horizontal="center"/>
      <protection/>
    </xf>
    <xf numFmtId="0" fontId="8" fillId="12" borderId="4" xfId="21" applyNumberFormat="1" applyFont="1" applyFill="1" applyBorder="1" applyAlignment="1" applyProtection="1">
      <alignment horizontal="center" wrapText="1"/>
      <protection locked="0"/>
    </xf>
    <xf numFmtId="0" fontId="8" fillId="12" borderId="23" xfId="21" applyNumberFormat="1" applyFont="1" applyFill="1" applyBorder="1" applyAlignment="1" applyProtection="1">
      <alignment horizontal="center" wrapText="1"/>
      <protection locked="0"/>
    </xf>
    <xf numFmtId="0" fontId="8" fillId="12" borderId="4" xfId="21" applyNumberFormat="1" applyFont="1" applyFill="1" applyBorder="1" applyAlignment="1" applyProtection="1">
      <alignment horizontal="center"/>
      <protection locked="0"/>
    </xf>
    <xf numFmtId="0" fontId="8" fillId="11" borderId="14" xfId="21" applyNumberFormat="1" applyFont="1" applyFill="1" applyBorder="1" applyAlignment="1" applyProtection="1">
      <alignment horizontal="center"/>
      <protection/>
    </xf>
    <xf numFmtId="0" fontId="1" fillId="6" borderId="16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4" borderId="26" xfId="0" applyFont="1" applyFill="1" applyBorder="1" applyAlignment="1">
      <alignment horizontal="right"/>
    </xf>
    <xf numFmtId="0" fontId="0" fillId="5" borderId="2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169" fontId="8" fillId="0" borderId="5" xfId="17" applyFont="1" applyBorder="1" applyAlignment="1">
      <alignment horizontal="center" wrapText="1"/>
    </xf>
    <xf numFmtId="169" fontId="8" fillId="0" borderId="15" xfId="17" applyFont="1" applyBorder="1" applyAlignment="1">
      <alignment horizontal="right"/>
    </xf>
    <xf numFmtId="0" fontId="0" fillId="0" borderId="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4" fillId="0" borderId="8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8" xfId="0" applyFont="1" applyBorder="1" applyAlignment="1">
      <alignment horizontal="center" vertical="center"/>
    </xf>
    <xf numFmtId="182" fontId="24" fillId="0" borderId="0" xfId="20" applyFont="1" applyFill="1" applyBorder="1" applyAlignment="1" applyProtection="1">
      <alignment horizontal="right"/>
      <protection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4" xfId="22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3" xfId="22" applyNumberFormat="1" applyBorder="1" applyAlignment="1">
      <alignment/>
    </xf>
    <xf numFmtId="172" fontId="0" fillId="0" borderId="15" xfId="22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1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1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1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39" fillId="0" borderId="0" xfId="0" applyFont="1" applyFill="1" applyAlignment="1">
      <alignment horizontal="centerContinuous"/>
    </xf>
    <xf numFmtId="0" fontId="39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1" fillId="0" borderId="0" xfId="0" applyFont="1" applyFill="1" applyAlignment="1" applyProtection="1">
      <alignment horizontal="centerContinuous"/>
      <protection locked="0"/>
    </xf>
    <xf numFmtId="0" fontId="41" fillId="0" borderId="0" xfId="0" applyFont="1" applyFill="1" applyAlignment="1">
      <alignment horizontal="centerContinuous"/>
    </xf>
    <xf numFmtId="0" fontId="41" fillId="0" borderId="0" xfId="0" applyFont="1" applyFill="1" applyAlignment="1" applyProtection="1">
      <alignment horizontal="centerContinuous"/>
      <protection/>
    </xf>
    <xf numFmtId="0" fontId="21" fillId="0" borderId="2" xfId="0" applyFont="1" applyBorder="1" applyAlignment="1" applyProtection="1">
      <alignment horizontal="centerContinuous"/>
      <protection/>
    </xf>
    <xf numFmtId="0" fontId="43" fillId="0" borderId="2" xfId="0" applyFont="1" applyFill="1" applyBorder="1" applyAlignment="1" applyProtection="1">
      <alignment/>
      <protection/>
    </xf>
    <xf numFmtId="0" fontId="43" fillId="0" borderId="9" xfId="0" applyFont="1" applyFill="1" applyBorder="1" applyAlignment="1" applyProtection="1">
      <alignment/>
      <protection/>
    </xf>
    <xf numFmtId="0" fontId="21" fillId="0" borderId="1" xfId="0" applyFont="1" applyBorder="1" applyAlignment="1" applyProtection="1">
      <alignment horizontal="centerContinuous"/>
      <protection/>
    </xf>
    <xf numFmtId="0" fontId="1" fillId="0" borderId="1" xfId="0" applyFont="1" applyFill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0" fontId="21" fillId="0" borderId="5" xfId="0" applyFont="1" applyBorder="1" applyAlignment="1" applyProtection="1">
      <alignment horizontal="centerContinuous"/>
      <protection/>
    </xf>
    <xf numFmtId="0" fontId="21" fillId="13" borderId="6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13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4" fillId="13" borderId="29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6" xfId="0" applyFont="1" applyFill="1" applyBorder="1" applyAlignment="1" applyProtection="1">
      <alignment/>
      <protection/>
    </xf>
    <xf numFmtId="0" fontId="4" fillId="13" borderId="6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44" fillId="0" borderId="6" xfId="0" applyFont="1" applyFill="1" applyBorder="1" applyAlignment="1" applyProtection="1">
      <alignment/>
      <protection/>
    </xf>
    <xf numFmtId="0" fontId="21" fillId="0" borderId="5" xfId="0" applyFont="1" applyFill="1" applyBorder="1" applyAlignment="1" applyProtection="1">
      <alignment/>
      <protection/>
    </xf>
    <xf numFmtId="0" fontId="21" fillId="13" borderId="5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 horizontal="right"/>
      <protection/>
    </xf>
    <xf numFmtId="9" fontId="0" fillId="0" borderId="0" xfId="22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0" borderId="13" xfId="0" applyBorder="1" applyAlignment="1">
      <alignment/>
    </xf>
    <xf numFmtId="0" fontId="4" fillId="0" borderId="31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82" fontId="5" fillId="0" borderId="0" xfId="20" applyFont="1" applyAlignment="1" applyProtection="1">
      <alignment horizontal="centerContinuous"/>
      <protection/>
    </xf>
    <xf numFmtId="182" fontId="7" fillId="0" borderId="0" xfId="20" applyFont="1" applyAlignment="1" applyProtection="1">
      <alignment horizontal="centerContinuous"/>
      <protection/>
    </xf>
    <xf numFmtId="182" fontId="6" fillId="0" borderId="0" xfId="20" applyFont="1" applyAlignment="1" applyProtection="1">
      <alignment horizontal="centerContinuous"/>
      <protection/>
    </xf>
    <xf numFmtId="182" fontId="48" fillId="0" borderId="0" xfId="20" applyFont="1" applyFill="1">
      <alignment/>
      <protection/>
    </xf>
    <xf numFmtId="182" fontId="48" fillId="0" borderId="0" xfId="20" applyFont="1">
      <alignment/>
      <protection/>
    </xf>
    <xf numFmtId="182" fontId="7" fillId="0" borderId="0" xfId="20" applyFont="1" applyAlignment="1" applyProtection="1">
      <alignment horizontal="centerContinuous"/>
      <protection/>
    </xf>
    <xf numFmtId="182" fontId="49" fillId="0" borderId="0" xfId="20" applyFont="1" applyAlignment="1">
      <alignment horizontal="centerContinuous"/>
      <protection/>
    </xf>
    <xf numFmtId="182" fontId="50" fillId="0" borderId="0" xfId="20" applyFont="1" applyAlignment="1">
      <alignment horizontal="centerContinuous"/>
      <protection/>
    </xf>
    <xf numFmtId="182" fontId="48" fillId="0" borderId="0" xfId="20" applyFont="1" applyBorder="1">
      <alignment/>
      <protection/>
    </xf>
    <xf numFmtId="182" fontId="50" fillId="0" borderId="0" xfId="20" applyFont="1" applyBorder="1">
      <alignment/>
      <protection/>
    </xf>
    <xf numFmtId="182" fontId="7" fillId="0" borderId="2" xfId="20" applyFont="1" applyFill="1" applyBorder="1" applyAlignment="1" applyProtection="1">
      <alignment/>
      <protection/>
    </xf>
    <xf numFmtId="182" fontId="6" fillId="0" borderId="9" xfId="20" applyFont="1" applyFill="1" applyBorder="1" applyAlignment="1">
      <alignment/>
      <protection/>
    </xf>
    <xf numFmtId="182" fontId="50" fillId="0" borderId="0" xfId="20" applyFont="1">
      <alignment/>
      <protection/>
    </xf>
    <xf numFmtId="182" fontId="8" fillId="0" borderId="6" xfId="20" applyFont="1" applyFill="1" applyBorder="1" applyAlignment="1" applyProtection="1">
      <alignment horizontal="centerContinuous"/>
      <protection/>
    </xf>
    <xf numFmtId="182" fontId="8" fillId="0" borderId="8" xfId="20" applyFont="1" applyFill="1" applyBorder="1" applyAlignment="1" applyProtection="1">
      <alignment horizontal="centerContinuous"/>
      <protection/>
    </xf>
    <xf numFmtId="182" fontId="9" fillId="0" borderId="8" xfId="20" applyFont="1" applyFill="1" applyBorder="1" applyAlignment="1" applyProtection="1">
      <alignment horizontal="centerContinuous"/>
      <protection/>
    </xf>
    <xf numFmtId="182" fontId="24" fillId="0" borderId="5" xfId="20" applyFont="1" applyFill="1" applyBorder="1" applyAlignment="1">
      <alignment horizontal="center"/>
      <protection/>
    </xf>
    <xf numFmtId="182" fontId="6" fillId="0" borderId="12" xfId="20" applyFont="1" applyFill="1" applyBorder="1">
      <alignment/>
      <protection/>
    </xf>
    <xf numFmtId="182" fontId="24" fillId="0" borderId="3" xfId="20" applyFont="1" applyFill="1" applyBorder="1" applyAlignment="1" applyProtection="1">
      <alignment horizontal="left"/>
      <protection/>
    </xf>
    <xf numFmtId="182" fontId="24" fillId="0" borderId="1" xfId="20" applyFont="1" applyFill="1" applyBorder="1" applyAlignment="1" applyProtection="1">
      <alignment horizontal="right"/>
      <protection/>
    </xf>
    <xf numFmtId="182" fontId="7" fillId="0" borderId="11" xfId="20" applyFont="1" applyFill="1" applyBorder="1">
      <alignment/>
      <protection/>
    </xf>
    <xf numFmtId="182" fontId="24" fillId="0" borderId="0" xfId="20" applyFont="1">
      <alignment/>
      <protection/>
    </xf>
    <xf numFmtId="182" fontId="49" fillId="0" borderId="0" xfId="20" applyFont="1">
      <alignment/>
      <protection/>
    </xf>
    <xf numFmtId="182" fontId="24" fillId="0" borderId="2" xfId="20" applyFont="1" applyFill="1" applyBorder="1" applyAlignment="1" applyProtection="1">
      <alignment horizontal="left"/>
      <protection/>
    </xf>
    <xf numFmtId="182" fontId="24" fillId="0" borderId="2" xfId="20" applyFont="1" applyFill="1" applyBorder="1" applyAlignment="1" applyProtection="1">
      <alignment horizontal="right"/>
      <protection/>
    </xf>
    <xf numFmtId="182" fontId="24" fillId="0" borderId="10" xfId="20" applyFont="1" applyFill="1" applyBorder="1" applyAlignment="1" applyProtection="1">
      <alignment horizontal="right"/>
      <protection/>
    </xf>
    <xf numFmtId="182" fontId="24" fillId="0" borderId="6" xfId="20" applyFont="1" applyFill="1" applyBorder="1" applyAlignment="1" applyProtection="1">
      <alignment horizontal="right"/>
      <protection/>
    </xf>
    <xf numFmtId="182" fontId="7" fillId="0" borderId="8" xfId="20" applyFont="1" applyFill="1" applyBorder="1">
      <alignment/>
      <protection/>
    </xf>
    <xf numFmtId="182" fontId="24" fillId="0" borderId="0" xfId="20" applyFont="1" applyBorder="1">
      <alignment/>
      <protection/>
    </xf>
    <xf numFmtId="182" fontId="22" fillId="0" borderId="6" xfId="20" applyFont="1" applyFill="1" applyBorder="1" applyAlignment="1" applyProtection="1">
      <alignment horizontal="left"/>
      <protection/>
    </xf>
    <xf numFmtId="182" fontId="24" fillId="0" borderId="7" xfId="20" applyFont="1" applyFill="1" applyBorder="1" applyAlignment="1" applyProtection="1">
      <alignment horizontal="right"/>
      <protection/>
    </xf>
    <xf numFmtId="182" fontId="7" fillId="0" borderId="5" xfId="20" applyFont="1" applyFill="1" applyBorder="1" applyAlignment="1" applyProtection="1">
      <alignment horizontal="left"/>
      <protection/>
    </xf>
    <xf numFmtId="172" fontId="24" fillId="0" borderId="13" xfId="22" applyNumberFormat="1" applyFont="1" applyFill="1" applyBorder="1" applyAlignment="1" applyProtection="1">
      <alignment horizontal="right"/>
      <protection/>
    </xf>
    <xf numFmtId="183" fontId="24" fillId="0" borderId="13" xfId="20" applyNumberFormat="1" applyFont="1" applyFill="1" applyBorder="1" applyAlignment="1" applyProtection="1">
      <alignment horizontal="right"/>
      <protection/>
    </xf>
    <xf numFmtId="183" fontId="24" fillId="0" borderId="12" xfId="20" applyNumberFormat="1" applyFont="1" applyFill="1" applyBorder="1" applyAlignment="1" applyProtection="1">
      <alignment horizontal="right"/>
      <protection/>
    </xf>
    <xf numFmtId="179" fontId="7" fillId="0" borderId="7" xfId="22" applyNumberFormat="1" applyFont="1" applyFill="1" applyBorder="1" applyAlignment="1" applyProtection="1">
      <alignment horizontal="right"/>
      <protection/>
    </xf>
    <xf numFmtId="0" fontId="34" fillId="0" borderId="0" xfId="0" applyFont="1" applyAlignment="1">
      <alignment horizontal="right"/>
    </xf>
    <xf numFmtId="182" fontId="24" fillId="0" borderId="0" xfId="20" applyFont="1" applyFill="1">
      <alignment/>
      <protection/>
    </xf>
    <xf numFmtId="0" fontId="12" fillId="0" borderId="0" xfId="0" applyFont="1" applyFill="1" applyAlignment="1">
      <alignment horizontal="centerContinuous"/>
    </xf>
    <xf numFmtId="179" fontId="12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1" fillId="0" borderId="32" xfId="0" applyFont="1" applyFill="1" applyBorder="1" applyAlignment="1">
      <alignment horizontal="centerContinuous"/>
    </xf>
    <xf numFmtId="0" fontId="13" fillId="0" borderId="33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179" fontId="0" fillId="0" borderId="2" xfId="0" applyNumberFormat="1" applyFont="1" applyFill="1" applyBorder="1" applyAlignment="1">
      <alignment horizontal="centerContinuous" vertical="center"/>
    </xf>
    <xf numFmtId="179" fontId="0" fillId="0" borderId="34" xfId="0" applyNumberFormat="1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"/>
    </xf>
    <xf numFmtId="179" fontId="0" fillId="0" borderId="9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179" fontId="0" fillId="0" borderId="1" xfId="0" applyNumberFormat="1" applyFont="1" applyFill="1" applyBorder="1" applyAlignment="1">
      <alignment horizontal="centerContinuous" vertical="center"/>
    </xf>
    <xf numFmtId="179" fontId="0" fillId="0" borderId="36" xfId="0" applyNumberFormat="1" applyFont="1" applyFill="1" applyBorder="1" applyAlignment="1">
      <alignment horizontal="centerContinuous"/>
    </xf>
    <xf numFmtId="0" fontId="0" fillId="0" borderId="37" xfId="0" applyFont="1" applyFill="1" applyBorder="1" applyAlignment="1">
      <alignment horizontal="centerContinuous"/>
    </xf>
    <xf numFmtId="179" fontId="0" fillId="0" borderId="11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49" fontId="11" fillId="0" borderId="5" xfId="0" applyNumberFormat="1" applyFont="1" applyFill="1" applyBorder="1" applyAlignment="1">
      <alignment horizontal="centerContinuous"/>
    </xf>
    <xf numFmtId="179" fontId="0" fillId="0" borderId="5" xfId="0" applyNumberFormat="1" applyFont="1" applyFill="1" applyBorder="1" applyAlignment="1">
      <alignment horizontal="centerContinuous" vertical="center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"/>
    </xf>
    <xf numFmtId="179" fontId="0" fillId="0" borderId="12" xfId="0" applyNumberFormat="1" applyFont="1" applyFill="1" applyBorder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79" fontId="1" fillId="0" borderId="1" xfId="0" applyNumberFormat="1" applyFont="1" applyFill="1" applyBorder="1" applyAlignment="1">
      <alignment/>
    </xf>
    <xf numFmtId="179" fontId="0" fillId="0" borderId="3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9" fontId="1" fillId="0" borderId="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13" fillId="0" borderId="5" xfId="0" applyFon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79" fontId="1" fillId="0" borderId="6" xfId="0" applyNumberFormat="1" applyFont="1" applyFill="1" applyBorder="1" applyAlignment="1">
      <alignment/>
    </xf>
    <xf numFmtId="179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179" fontId="1" fillId="0" borderId="6" xfId="0" applyNumberFormat="1" applyFont="1" applyFill="1" applyBorder="1" applyAlignment="1">
      <alignment/>
    </xf>
    <xf numFmtId="0" fontId="22" fillId="0" borderId="8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1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1" fontId="2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79" fontId="1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79" fontId="12" fillId="0" borderId="0" xfId="0" applyNumberFormat="1" applyFont="1" applyAlignment="1">
      <alignment horizontal="centerContinuous"/>
    </xf>
    <xf numFmtId="0" fontId="0" fillId="0" borderId="3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179" fontId="4" fillId="0" borderId="7" xfId="0" applyNumberFormat="1" applyFont="1" applyBorder="1" applyAlignment="1">
      <alignment horizontal="centerContinuous"/>
    </xf>
    <xf numFmtId="179" fontId="4" fillId="0" borderId="8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1" fontId="0" fillId="0" borderId="0" xfId="0" applyNumberFormat="1" applyFont="1" applyAlignment="1">
      <alignment/>
    </xf>
    <xf numFmtId="0" fontId="2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179" fontId="4" fillId="0" borderId="2" xfId="0" applyNumberFormat="1" applyFont="1" applyFill="1" applyBorder="1" applyAlignment="1">
      <alignment horizontal="centerContinuous"/>
    </xf>
    <xf numFmtId="179" fontId="4" fillId="0" borderId="9" xfId="0" applyNumberFormat="1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79" fontId="4" fillId="0" borderId="1" xfId="0" applyNumberFormat="1" applyFont="1" applyFill="1" applyBorder="1" applyAlignment="1">
      <alignment horizontal="centerContinuous"/>
    </xf>
    <xf numFmtId="179" fontId="4" fillId="0" borderId="11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22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79" fontId="11" fillId="0" borderId="5" xfId="0" applyNumberFormat="1" applyFont="1" applyFill="1" applyBorder="1" applyAlignment="1">
      <alignment horizontal="centerContinuous" vertical="center"/>
    </xf>
    <xf numFmtId="179" fontId="4" fillId="0" borderId="12" xfId="0" applyNumberFormat="1" applyFont="1" applyFill="1" applyBorder="1" applyAlignment="1">
      <alignment horizontal="centerContinuous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1" fontId="0" fillId="0" borderId="40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179" fontId="1" fillId="0" borderId="27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4" fillId="0" borderId="2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0" xfId="0" applyFont="1" applyFill="1" applyBorder="1" applyAlignment="1">
      <alignment/>
    </xf>
    <xf numFmtId="179" fontId="1" fillId="0" borderId="29" xfId="0" applyNumberFormat="1" applyFont="1" applyFill="1" applyBorder="1" applyAlignment="1">
      <alignment/>
    </xf>
    <xf numFmtId="179" fontId="0" fillId="0" borderId="30" xfId="0" applyNumberFormat="1" applyFont="1" applyFill="1" applyBorder="1" applyAlignment="1">
      <alignment/>
    </xf>
    <xf numFmtId="179" fontId="4" fillId="0" borderId="3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 horizontal="right"/>
    </xf>
    <xf numFmtId="0" fontId="0" fillId="0" borderId="42" xfId="0" applyFont="1" applyBorder="1" applyAlignment="1">
      <alignment horizontal="right"/>
    </xf>
    <xf numFmtId="1" fontId="0" fillId="0" borderId="43" xfId="0" applyNumberFormat="1" applyFont="1" applyBorder="1" applyAlignment="1">
      <alignment/>
    </xf>
    <xf numFmtId="0" fontId="0" fillId="0" borderId="43" xfId="0" applyFont="1" applyBorder="1" applyAlignment="1">
      <alignment/>
    </xf>
    <xf numFmtId="179" fontId="1" fillId="0" borderId="41" xfId="0" applyNumberFormat="1" applyFont="1" applyFill="1" applyBorder="1" applyAlignment="1">
      <alignment/>
    </xf>
    <xf numFmtId="179" fontId="0" fillId="0" borderId="42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Fill="1" applyBorder="1" applyAlignment="1">
      <alignment/>
    </xf>
    <xf numFmtId="179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15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3" fillId="0" borderId="6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2" fontId="0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2" borderId="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2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/>
    </xf>
    <xf numFmtId="0" fontId="46" fillId="0" borderId="0" xfId="0" applyFont="1" applyAlignment="1">
      <alignment horizontal="right"/>
    </xf>
    <xf numFmtId="1" fontId="0" fillId="0" borderId="0" xfId="22" applyNumberFormat="1" applyFont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Fill="1" applyBorder="1" applyAlignment="1">
      <alignment/>
    </xf>
    <xf numFmtId="1" fontId="0" fillId="0" borderId="0" xfId="22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2" fillId="0" borderId="6" xfId="0" applyFont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13" fillId="0" borderId="6" xfId="0" applyFont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1" fontId="0" fillId="0" borderId="1" xfId="22" applyNumberFormat="1" applyFont="1" applyBorder="1" applyAlignment="1">
      <alignment/>
    </xf>
    <xf numFmtId="1" fontId="0" fillId="0" borderId="4" xfId="22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172" fontId="0" fillId="0" borderId="5" xfId="22" applyNumberFormat="1" applyFont="1" applyBorder="1" applyAlignment="1">
      <alignment/>
    </xf>
    <xf numFmtId="172" fontId="0" fillId="0" borderId="15" xfId="22" applyNumberFormat="1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5" fillId="0" borderId="0" xfId="0" applyFont="1" applyAlignment="1">
      <alignment/>
    </xf>
    <xf numFmtId="182" fontId="26" fillId="0" borderId="0" xfId="20" applyFont="1" applyAlignment="1">
      <alignment horizontal="centerContinuous"/>
      <protection/>
    </xf>
    <xf numFmtId="182" fontId="13" fillId="0" borderId="0" xfId="20" applyFont="1" applyFill="1" applyAlignment="1">
      <alignment horizontal="centerContinuous"/>
      <protection/>
    </xf>
    <xf numFmtId="182" fontId="15" fillId="0" borderId="0" xfId="20" applyFont="1" applyFill="1" applyAlignment="1">
      <alignment horizontal="centerContinuous"/>
      <protection/>
    </xf>
    <xf numFmtId="182" fontId="13" fillId="0" borderId="0" xfId="20" applyFont="1" applyFill="1" applyBorder="1" applyAlignment="1" applyProtection="1">
      <alignment horizontal="centerContinuous"/>
      <protection/>
    </xf>
    <xf numFmtId="182" fontId="42" fillId="0" borderId="0" xfId="20" applyFont="1" applyFill="1" applyBorder="1">
      <alignment/>
      <protection/>
    </xf>
    <xf numFmtId="182" fontId="39" fillId="0" borderId="0" xfId="20" applyFont="1" applyFill="1" applyBorder="1">
      <alignment/>
      <protection/>
    </xf>
    <xf numFmtId="182" fontId="40" fillId="0" borderId="0" xfId="20" applyFont="1" applyFill="1" applyBorder="1">
      <alignment/>
      <protection/>
    </xf>
    <xf numFmtId="182" fontId="22" fillId="0" borderId="2" xfId="20" applyFont="1" applyFill="1" applyBorder="1" applyAlignment="1" applyProtection="1">
      <alignment horizontal="centerContinuous"/>
      <protection/>
    </xf>
    <xf numFmtId="182" fontId="12" fillId="0" borderId="10" xfId="20" applyFont="1" applyFill="1" applyBorder="1" applyAlignment="1" applyProtection="1">
      <alignment horizontal="centerContinuous"/>
      <protection/>
    </xf>
    <xf numFmtId="182" fontId="13" fillId="0" borderId="10" xfId="20" applyFont="1" applyFill="1" applyBorder="1" applyAlignment="1">
      <alignment horizontal="centerContinuous"/>
      <protection/>
    </xf>
    <xf numFmtId="182" fontId="12" fillId="0" borderId="10" xfId="20" applyFont="1" applyFill="1" applyBorder="1" applyAlignment="1">
      <alignment horizontal="centerContinuous"/>
      <protection/>
    </xf>
    <xf numFmtId="182" fontId="12" fillId="0" borderId="9" xfId="20" applyFont="1" applyFill="1" applyBorder="1" applyAlignment="1">
      <alignment horizontal="centerContinuous"/>
      <protection/>
    </xf>
    <xf numFmtId="182" fontId="13" fillId="0" borderId="2" xfId="20" applyFont="1" applyFill="1" applyBorder="1" applyAlignment="1" applyProtection="1">
      <alignment horizontal="centerContinuous"/>
      <protection/>
    </xf>
    <xf numFmtId="182" fontId="13" fillId="0" borderId="9" xfId="20" applyFont="1" applyFill="1" applyBorder="1" applyAlignment="1" applyProtection="1">
      <alignment horizontal="centerContinuous"/>
      <protection/>
    </xf>
    <xf numFmtId="182" fontId="1" fillId="0" borderId="6" xfId="20" applyFont="1" applyFill="1" applyBorder="1" applyAlignment="1" applyProtection="1">
      <alignment horizontal="centerContinuous"/>
      <protection/>
    </xf>
    <xf numFmtId="182" fontId="1" fillId="0" borderId="8" xfId="20" applyFont="1" applyFill="1" applyBorder="1" applyAlignment="1" applyProtection="1">
      <alignment horizontal="centerContinuous"/>
      <protection/>
    </xf>
    <xf numFmtId="182" fontId="22" fillId="0" borderId="1" xfId="20" applyFont="1" applyFill="1" applyBorder="1" applyAlignment="1" applyProtection="1">
      <alignment horizontal="centerContinuous"/>
      <protection/>
    </xf>
    <xf numFmtId="182" fontId="28" fillId="0" borderId="11" xfId="20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182" fontId="22" fillId="14" borderId="6" xfId="20" applyFont="1" applyFill="1" applyBorder="1" applyAlignment="1" applyProtection="1">
      <alignment horizontal="right"/>
      <protection/>
    </xf>
    <xf numFmtId="182" fontId="22" fillId="0" borderId="8" xfId="20" applyFont="1" applyFill="1" applyBorder="1" applyAlignment="1" applyProtection="1">
      <alignment horizontal="right"/>
      <protection/>
    </xf>
    <xf numFmtId="182" fontId="0" fillId="0" borderId="3" xfId="20" applyFont="1" applyFill="1" applyBorder="1" applyAlignment="1" applyProtection="1">
      <alignment horizontal="left"/>
      <protection/>
    </xf>
    <xf numFmtId="182" fontId="0" fillId="14" borderId="1" xfId="20" applyFont="1" applyFill="1" applyBorder="1" applyAlignment="1" applyProtection="1">
      <alignment horizontal="right"/>
      <protection/>
    </xf>
    <xf numFmtId="182" fontId="0" fillId="0" borderId="0" xfId="20" applyFont="1" applyFill="1" applyBorder="1" applyAlignment="1" applyProtection="1">
      <alignment horizontal="right"/>
      <protection/>
    </xf>
    <xf numFmtId="182" fontId="0" fillId="14" borderId="2" xfId="20" applyFont="1" applyFill="1" applyBorder="1" applyAlignment="1" applyProtection="1">
      <alignment horizontal="right"/>
      <protection/>
    </xf>
    <xf numFmtId="182" fontId="0" fillId="0" borderId="9" xfId="20" applyFont="1" applyFill="1" applyBorder="1" applyAlignment="1" applyProtection="1">
      <alignment horizontal="right"/>
      <protection/>
    </xf>
    <xf numFmtId="182" fontId="0" fillId="0" borderId="4" xfId="20" applyFont="1" applyFill="1" applyBorder="1" applyAlignment="1" applyProtection="1">
      <alignment horizontal="left"/>
      <protection/>
    </xf>
    <xf numFmtId="182" fontId="0" fillId="0" borderId="11" xfId="20" applyFont="1" applyFill="1" applyBorder="1" applyAlignment="1" applyProtection="1">
      <alignment horizontal="right"/>
      <protection/>
    </xf>
    <xf numFmtId="182" fontId="0" fillId="0" borderId="5" xfId="20" applyFont="1" applyFill="1" applyBorder="1" applyAlignment="1" applyProtection="1">
      <alignment horizontal="left"/>
      <protection/>
    </xf>
    <xf numFmtId="182" fontId="0" fillId="14" borderId="5" xfId="20" applyFont="1" applyFill="1" applyBorder="1" applyAlignment="1" applyProtection="1">
      <alignment horizontal="right"/>
      <protection/>
    </xf>
    <xf numFmtId="182" fontId="0" fillId="0" borderId="12" xfId="20" applyFont="1" applyFill="1" applyBorder="1" applyAlignment="1" applyProtection="1">
      <alignment horizontal="right"/>
      <protection/>
    </xf>
    <xf numFmtId="182" fontId="0" fillId="0" borderId="6" xfId="20" applyFont="1" applyFill="1" applyBorder="1" applyAlignment="1" applyProtection="1">
      <alignment horizontal="left"/>
      <protection/>
    </xf>
    <xf numFmtId="182" fontId="0" fillId="14" borderId="6" xfId="20" applyFont="1" applyFill="1" applyBorder="1" applyAlignment="1" applyProtection="1">
      <alignment horizontal="right"/>
      <protection/>
    </xf>
    <xf numFmtId="182" fontId="0" fillId="0" borderId="7" xfId="20" applyFont="1" applyFill="1" applyBorder="1" applyAlignment="1" applyProtection="1">
      <alignment horizontal="right"/>
      <protection/>
    </xf>
    <xf numFmtId="182" fontId="0" fillId="0" borderId="8" xfId="20" applyFont="1" applyFill="1" applyBorder="1" applyAlignment="1" applyProtection="1">
      <alignment horizontal="right"/>
      <protection/>
    </xf>
    <xf numFmtId="172" fontId="0" fillId="14" borderId="6" xfId="22" applyNumberFormat="1" applyFont="1" applyFill="1" applyBorder="1" applyAlignment="1" applyProtection="1">
      <alignment horizontal="right"/>
      <protection/>
    </xf>
    <xf numFmtId="172" fontId="0" fillId="0" borderId="8" xfId="22" applyNumberFormat="1" applyFont="1" applyFill="1" applyBorder="1" applyAlignment="1" applyProtection="1">
      <alignment horizontal="right"/>
      <protection/>
    </xf>
    <xf numFmtId="9" fontId="0" fillId="14" borderId="6" xfId="22" applyFont="1" applyFill="1" applyBorder="1" applyAlignment="1" applyProtection="1">
      <alignment horizontal="right"/>
      <protection/>
    </xf>
    <xf numFmtId="9" fontId="0" fillId="0" borderId="8" xfId="22" applyFont="1" applyFill="1" applyBorder="1" applyAlignment="1" applyProtection="1">
      <alignment horizontal="right"/>
      <protection/>
    </xf>
    <xf numFmtId="0" fontId="32" fillId="0" borderId="0" xfId="0" applyFont="1" applyAlignment="1">
      <alignment horizontal="right"/>
    </xf>
    <xf numFmtId="172" fontId="4" fillId="0" borderId="0" xfId="22" applyNumberFormat="1" applyFont="1" applyBorder="1" applyAlignment="1">
      <alignment horizontal="right"/>
    </xf>
    <xf numFmtId="0" fontId="54" fillId="0" borderId="0" xfId="0" applyFont="1" applyFill="1" applyAlignment="1">
      <alignment horizontal="left"/>
    </xf>
    <xf numFmtId="0" fontId="46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3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21" fillId="0" borderId="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5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6" xfId="0" applyFont="1" applyBorder="1" applyAlignment="1">
      <alignment horizontal="centerContinuous"/>
    </xf>
    <xf numFmtId="0" fontId="21" fillId="0" borderId="8" xfId="0" applyFont="1" applyBorder="1" applyAlignment="1">
      <alignment horizontal="centerContinuous"/>
    </xf>
    <xf numFmtId="0" fontId="0" fillId="0" borderId="11" xfId="0" applyFont="1" applyBorder="1" applyAlignment="1">
      <alignment horizontal="right"/>
    </xf>
    <xf numFmtId="172" fontId="0" fillId="0" borderId="0" xfId="22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2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Alignment="1">
      <alignment/>
    </xf>
    <xf numFmtId="0" fontId="45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10" fontId="25" fillId="0" borderId="0" xfId="22" applyNumberFormat="1" applyFont="1" applyFill="1" applyBorder="1" applyAlignment="1" applyProtection="1">
      <alignment horizontal="right"/>
      <protection/>
    </xf>
    <xf numFmtId="183" fontId="25" fillId="0" borderId="0" xfId="20" applyNumberFormat="1" applyFont="1" applyFill="1" applyBorder="1" applyAlignment="1" applyProtection="1">
      <alignment horizontal="right"/>
      <protection/>
    </xf>
    <xf numFmtId="172" fontId="25" fillId="0" borderId="0" xfId="22" applyNumberFormat="1" applyFont="1" applyFill="1" applyBorder="1" applyAlignment="1" applyProtection="1">
      <alignment horizontal="right"/>
      <protection/>
    </xf>
    <xf numFmtId="182" fontId="25" fillId="0" borderId="0" xfId="20" applyFont="1" applyAlignment="1">
      <alignment horizontal="right"/>
      <protection/>
    </xf>
    <xf numFmtId="182" fontId="53" fillId="0" borderId="0" xfId="20" applyFont="1" applyFill="1" applyBorder="1" applyAlignment="1">
      <alignment horizontal="center"/>
      <protection/>
    </xf>
    <xf numFmtId="0" fontId="53" fillId="0" borderId="0" xfId="0" applyFont="1" applyAlignment="1">
      <alignment horizontal="right"/>
    </xf>
    <xf numFmtId="0" fontId="2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5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72" fontId="0" fillId="0" borderId="44" xfId="22" applyNumberFormat="1" applyFont="1" applyFill="1" applyBorder="1" applyAlignment="1">
      <alignment horizontal="right"/>
    </xf>
    <xf numFmtId="9" fontId="0" fillId="0" borderId="44" xfId="22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182" fontId="13" fillId="0" borderId="3" xfId="20" applyFont="1" applyFill="1" applyBorder="1" applyAlignment="1" applyProtection="1">
      <alignment horizontal="left" vertical="center" indent="1"/>
      <protection/>
    </xf>
    <xf numFmtId="0" fontId="0" fillId="0" borderId="15" xfId="0" applyFont="1" applyBorder="1" applyAlignment="1">
      <alignment horizontal="left" vertical="center" indent="1"/>
    </xf>
    <xf numFmtId="182" fontId="7" fillId="0" borderId="3" xfId="20" applyFont="1" applyFill="1" applyBorder="1" applyAlignment="1" applyProtection="1">
      <alignment horizontal="left" vertical="center" indent="1"/>
      <protection/>
    </xf>
    <xf numFmtId="0" fontId="9" fillId="0" borderId="3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82" fontId="5" fillId="0" borderId="0" xfId="20" applyFont="1" applyAlignment="1" applyProtection="1">
      <alignment horizontal="center"/>
      <protection/>
    </xf>
    <xf numFmtId="182" fontId="7" fillId="0" borderId="0" xfId="20" applyFont="1" applyAlignment="1" applyProtection="1">
      <alignment horizontal="center"/>
      <protection/>
    </xf>
    <xf numFmtId="182" fontId="24" fillId="0" borderId="6" xfId="20" applyFont="1" applyFill="1" applyBorder="1" applyAlignment="1" applyProtection="1">
      <alignment horizontal="center"/>
      <protection/>
    </xf>
    <xf numFmtId="182" fontId="24" fillId="0" borderId="8" xfId="20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t97-1" xfId="20"/>
    <cellStyle name="Normal_EP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47625</xdr:rowOff>
    </xdr:from>
    <xdr:to>
      <xdr:col>2</xdr:col>
      <xdr:colOff>314325</xdr:colOff>
      <xdr:row>7</xdr:row>
      <xdr:rowOff>447675</xdr:rowOff>
    </xdr:to>
    <xdr:grpSp>
      <xdr:nvGrpSpPr>
        <xdr:cNvPr id="1" name="Group 1"/>
        <xdr:cNvGrpSpPr>
          <a:grpSpLocks/>
        </xdr:cNvGrpSpPr>
      </xdr:nvGrpSpPr>
      <xdr:grpSpPr>
        <a:xfrm>
          <a:off x="2190750" y="1647825"/>
          <a:ext cx="628650" cy="400050"/>
          <a:chOff x="231" y="214"/>
          <a:chExt cx="75" cy="57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161925</xdr:colOff>
      <xdr:row>7</xdr:row>
      <xdr:rowOff>47625</xdr:rowOff>
    </xdr:from>
    <xdr:to>
      <xdr:col>5</xdr:col>
      <xdr:colOff>342900</xdr:colOff>
      <xdr:row>7</xdr:row>
      <xdr:rowOff>447675</xdr:rowOff>
    </xdr:to>
    <xdr:grpSp>
      <xdr:nvGrpSpPr>
        <xdr:cNvPr id="8" name="Group 8"/>
        <xdr:cNvGrpSpPr>
          <a:grpSpLocks/>
        </xdr:cNvGrpSpPr>
      </xdr:nvGrpSpPr>
      <xdr:grpSpPr>
        <a:xfrm>
          <a:off x="3562350" y="1647825"/>
          <a:ext cx="628650" cy="400050"/>
          <a:chOff x="231" y="214"/>
          <a:chExt cx="75" cy="57"/>
        </a:xfrm>
        <a:solidFill>
          <a:srgbClr val="FFFFFF"/>
        </a:solidFill>
      </xdr:grpSpPr>
      <xdr:grpSp>
        <xdr:nvGrpSpPr>
          <xdr:cNvPr id="9" name="Group 9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13" name="AutoShape 13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4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161925</xdr:colOff>
      <xdr:row>7</xdr:row>
      <xdr:rowOff>47625</xdr:rowOff>
    </xdr:from>
    <xdr:to>
      <xdr:col>8</xdr:col>
      <xdr:colOff>342900</xdr:colOff>
      <xdr:row>7</xdr:row>
      <xdr:rowOff>447675</xdr:rowOff>
    </xdr:to>
    <xdr:grpSp>
      <xdr:nvGrpSpPr>
        <xdr:cNvPr id="15" name="Group 15"/>
        <xdr:cNvGrpSpPr>
          <a:grpSpLocks/>
        </xdr:cNvGrpSpPr>
      </xdr:nvGrpSpPr>
      <xdr:grpSpPr>
        <a:xfrm>
          <a:off x="4905375" y="1647825"/>
          <a:ext cx="628650" cy="400050"/>
          <a:chOff x="231" y="214"/>
          <a:chExt cx="75" cy="57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17" name="AutoShape 17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8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20" name="AutoShape 20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161925</xdr:colOff>
      <xdr:row>7</xdr:row>
      <xdr:rowOff>47625</xdr:rowOff>
    </xdr:from>
    <xdr:to>
      <xdr:col>11</xdr:col>
      <xdr:colOff>342900</xdr:colOff>
      <xdr:row>7</xdr:row>
      <xdr:rowOff>447675</xdr:rowOff>
    </xdr:to>
    <xdr:grpSp>
      <xdr:nvGrpSpPr>
        <xdr:cNvPr id="22" name="Group 22"/>
        <xdr:cNvGrpSpPr>
          <a:grpSpLocks/>
        </xdr:cNvGrpSpPr>
      </xdr:nvGrpSpPr>
      <xdr:grpSpPr>
        <a:xfrm>
          <a:off x="6248400" y="1647825"/>
          <a:ext cx="628650" cy="400050"/>
          <a:chOff x="231" y="214"/>
          <a:chExt cx="75" cy="57"/>
        </a:xfrm>
        <a:solidFill>
          <a:srgbClr val="FFFFFF"/>
        </a:solidFill>
      </xdr:grpSpPr>
      <xdr:grpSp>
        <xdr:nvGrpSpPr>
          <xdr:cNvPr id="23" name="Group 23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24" name="AutoShape 24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26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27" name="AutoShape 27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90925" y="742950"/>
          <a:ext cx="714375" cy="962977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61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695950" y="742950"/>
          <a:ext cx="714375" cy="962977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9525</xdr:rowOff>
    </xdr:from>
    <xdr:to>
      <xdr:col>14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86350" y="762000"/>
          <a:ext cx="1343025" cy="1971675"/>
        </a:xfrm>
        <a:prstGeom prst="rect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762250" y="781050"/>
          <a:ext cx="8953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895975" y="781050"/>
          <a:ext cx="8953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428625</xdr:colOff>
      <xdr:row>7</xdr:row>
      <xdr:rowOff>247650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057275"/>
          <a:ext cx="1323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0</xdr:rowOff>
    </xdr:from>
    <xdr:to>
      <xdr:col>10</xdr:col>
      <xdr:colOff>438150</xdr:colOff>
      <xdr:row>7</xdr:row>
      <xdr:rowOff>247650</xdr:rowOff>
    </xdr:to>
    <xdr:pic>
      <xdr:nvPicPr>
        <xdr:cNvPr id="4" name="Imagen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57275"/>
          <a:ext cx="1314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7</xdr:col>
      <xdr:colOff>47625</xdr:colOff>
      <xdr:row>7</xdr:row>
      <xdr:rowOff>247650</xdr:rowOff>
    </xdr:to>
    <xdr:pic>
      <xdr:nvPicPr>
        <xdr:cNvPr id="5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057275"/>
          <a:ext cx="13906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14</xdr:col>
      <xdr:colOff>47625</xdr:colOff>
      <xdr:row>7</xdr:row>
      <xdr:rowOff>247650</xdr:rowOff>
    </xdr:to>
    <xdr:pic>
      <xdr:nvPicPr>
        <xdr:cNvPr id="6" name="Imagen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1057275"/>
          <a:ext cx="13906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9</xdr:row>
      <xdr:rowOff>0</xdr:rowOff>
    </xdr:to>
    <xdr:sp>
      <xdr:nvSpPr>
        <xdr:cNvPr id="7" name="Rectangle 20"/>
        <xdr:cNvSpPr>
          <a:spLocks/>
        </xdr:cNvSpPr>
      </xdr:nvSpPr>
      <xdr:spPr>
        <a:xfrm>
          <a:off x="9029700" y="1057275"/>
          <a:ext cx="4476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9525</xdr:rowOff>
    </xdr:from>
    <xdr:to>
      <xdr:col>16</xdr:col>
      <xdr:colOff>9525</xdr:colOff>
      <xdr:row>28</xdr:row>
      <xdr:rowOff>0</xdr:rowOff>
    </xdr:to>
    <xdr:sp>
      <xdr:nvSpPr>
        <xdr:cNvPr id="8" name="Rectangle 21"/>
        <xdr:cNvSpPr>
          <a:spLocks/>
        </xdr:cNvSpPr>
      </xdr:nvSpPr>
      <xdr:spPr>
        <a:xfrm>
          <a:off x="9039225" y="1647825"/>
          <a:ext cx="447675" cy="3419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428625</xdr:colOff>
      <xdr:row>9</xdr:row>
      <xdr:rowOff>0</xdr:rowOff>
    </xdr:to>
    <xdr:sp>
      <xdr:nvSpPr>
        <xdr:cNvPr id="9" name="Rectangle 25"/>
        <xdr:cNvSpPr>
          <a:spLocks/>
        </xdr:cNvSpPr>
      </xdr:nvSpPr>
      <xdr:spPr>
        <a:xfrm>
          <a:off x="2762250" y="1362075"/>
          <a:ext cx="13239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6</xdr:col>
      <xdr:colOff>428625</xdr:colOff>
      <xdr:row>9</xdr:row>
      <xdr:rowOff>0</xdr:rowOff>
    </xdr:to>
    <xdr:sp>
      <xdr:nvSpPr>
        <xdr:cNvPr id="10" name="Rectangle 26"/>
        <xdr:cNvSpPr>
          <a:spLocks/>
        </xdr:cNvSpPr>
      </xdr:nvSpPr>
      <xdr:spPr>
        <a:xfrm>
          <a:off x="4105275" y="1362075"/>
          <a:ext cx="13239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10</xdr:col>
      <xdr:colOff>428625</xdr:colOff>
      <xdr:row>9</xdr:row>
      <xdr:rowOff>0</xdr:rowOff>
    </xdr:to>
    <xdr:sp>
      <xdr:nvSpPr>
        <xdr:cNvPr id="11" name="Rectangle 27"/>
        <xdr:cNvSpPr>
          <a:spLocks/>
        </xdr:cNvSpPr>
      </xdr:nvSpPr>
      <xdr:spPr>
        <a:xfrm>
          <a:off x="5895975" y="1362075"/>
          <a:ext cx="13239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428625</xdr:colOff>
      <xdr:row>9</xdr:row>
      <xdr:rowOff>0</xdr:rowOff>
    </xdr:to>
    <xdr:sp>
      <xdr:nvSpPr>
        <xdr:cNvPr id="12" name="Rectangle 28"/>
        <xdr:cNvSpPr>
          <a:spLocks/>
        </xdr:cNvSpPr>
      </xdr:nvSpPr>
      <xdr:spPr>
        <a:xfrm>
          <a:off x="7239000" y="1362075"/>
          <a:ext cx="13239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0</xdr:rowOff>
    </xdr:from>
    <xdr:to>
      <xdr:col>0</xdr:col>
      <xdr:colOff>2733675</xdr:colOff>
      <xdr:row>9</xdr:row>
      <xdr:rowOff>9525</xdr:rowOff>
    </xdr:to>
    <xdr:sp>
      <xdr:nvSpPr>
        <xdr:cNvPr id="13" name="Rectangle 29"/>
        <xdr:cNvSpPr>
          <a:spLocks/>
        </xdr:cNvSpPr>
      </xdr:nvSpPr>
      <xdr:spPr>
        <a:xfrm>
          <a:off x="19050" y="1057275"/>
          <a:ext cx="27146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133350</xdr:rowOff>
    </xdr:from>
    <xdr:to>
      <xdr:col>0</xdr:col>
      <xdr:colOff>2124075</xdr:colOff>
      <xdr:row>8</xdr:row>
      <xdr:rowOff>133350</xdr:rowOff>
    </xdr:to>
    <xdr:sp>
      <xdr:nvSpPr>
        <xdr:cNvPr id="14" name="TextBox 30"/>
        <xdr:cNvSpPr txBox="1">
          <a:spLocks noChangeArrowheads="1"/>
        </xdr:cNvSpPr>
      </xdr:nvSpPr>
      <xdr:spPr>
        <a:xfrm>
          <a:off x="104775" y="1190625"/>
          <a:ext cx="2019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Grupo de Enfermedad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66675</xdr:rowOff>
    </xdr:from>
    <xdr:to>
      <xdr:col>5</xdr:col>
      <xdr:colOff>238125</xdr:colOff>
      <xdr:row>6</xdr:row>
      <xdr:rowOff>400050</xdr:rowOff>
    </xdr:to>
    <xdr:grpSp>
      <xdr:nvGrpSpPr>
        <xdr:cNvPr id="1" name="Group 8"/>
        <xdr:cNvGrpSpPr>
          <a:grpSpLocks/>
        </xdr:cNvGrpSpPr>
      </xdr:nvGrpSpPr>
      <xdr:grpSpPr>
        <a:xfrm>
          <a:off x="3019425" y="1695450"/>
          <a:ext cx="438150" cy="333375"/>
          <a:chOff x="231" y="214"/>
          <a:chExt cx="75" cy="57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3" name="AutoShape 10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11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6" name="AutoShape 13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14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114300</xdr:colOff>
      <xdr:row>6</xdr:row>
      <xdr:rowOff>66675</xdr:rowOff>
    </xdr:from>
    <xdr:to>
      <xdr:col>8</xdr:col>
      <xdr:colOff>238125</xdr:colOff>
      <xdr:row>6</xdr:row>
      <xdr:rowOff>400050</xdr:rowOff>
    </xdr:to>
    <xdr:grpSp>
      <xdr:nvGrpSpPr>
        <xdr:cNvPr id="8" name="Group 15"/>
        <xdr:cNvGrpSpPr>
          <a:grpSpLocks/>
        </xdr:cNvGrpSpPr>
      </xdr:nvGrpSpPr>
      <xdr:grpSpPr>
        <a:xfrm>
          <a:off x="3962400" y="1695450"/>
          <a:ext cx="438150" cy="333375"/>
          <a:chOff x="231" y="214"/>
          <a:chExt cx="75" cy="57"/>
        </a:xfrm>
        <a:solidFill>
          <a:srgbClr val="FFFFFF"/>
        </a:solidFill>
      </xdr:grpSpPr>
      <xdr:grpSp>
        <xdr:nvGrpSpPr>
          <xdr:cNvPr id="9" name="Group 16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10" name="AutoShape 17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8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9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13" name="AutoShape 20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21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114300</xdr:colOff>
      <xdr:row>6</xdr:row>
      <xdr:rowOff>66675</xdr:rowOff>
    </xdr:from>
    <xdr:to>
      <xdr:col>11</xdr:col>
      <xdr:colOff>238125</xdr:colOff>
      <xdr:row>6</xdr:row>
      <xdr:rowOff>400050</xdr:rowOff>
    </xdr:to>
    <xdr:grpSp>
      <xdr:nvGrpSpPr>
        <xdr:cNvPr id="15" name="Group 22"/>
        <xdr:cNvGrpSpPr>
          <a:grpSpLocks/>
        </xdr:cNvGrpSpPr>
      </xdr:nvGrpSpPr>
      <xdr:grpSpPr>
        <a:xfrm>
          <a:off x="4905375" y="1695450"/>
          <a:ext cx="438150" cy="333375"/>
          <a:chOff x="231" y="214"/>
          <a:chExt cx="75" cy="57"/>
        </a:xfrm>
        <a:solidFill>
          <a:srgbClr val="FFFFFF"/>
        </a:solidFill>
      </xdr:grpSpPr>
      <xdr:grpSp>
        <xdr:nvGrpSpPr>
          <xdr:cNvPr id="16" name="Group 23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17" name="AutoShape 24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5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26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20" name="AutoShape 27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8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114300</xdr:colOff>
      <xdr:row>6</xdr:row>
      <xdr:rowOff>66675</xdr:rowOff>
    </xdr:from>
    <xdr:to>
      <xdr:col>14</xdr:col>
      <xdr:colOff>238125</xdr:colOff>
      <xdr:row>6</xdr:row>
      <xdr:rowOff>400050</xdr:rowOff>
    </xdr:to>
    <xdr:grpSp>
      <xdr:nvGrpSpPr>
        <xdr:cNvPr id="22" name="Group 29"/>
        <xdr:cNvGrpSpPr>
          <a:grpSpLocks/>
        </xdr:cNvGrpSpPr>
      </xdr:nvGrpSpPr>
      <xdr:grpSpPr>
        <a:xfrm>
          <a:off x="5848350" y="1695450"/>
          <a:ext cx="438150" cy="333375"/>
          <a:chOff x="231" y="214"/>
          <a:chExt cx="75" cy="57"/>
        </a:xfrm>
        <a:solidFill>
          <a:srgbClr val="FFFFFF"/>
        </a:solidFill>
      </xdr:grpSpPr>
      <xdr:grpSp>
        <xdr:nvGrpSpPr>
          <xdr:cNvPr id="23" name="Group 30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24" name="AutoShape 31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32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33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27" name="AutoShape 34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35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114300</xdr:colOff>
      <xdr:row>6</xdr:row>
      <xdr:rowOff>66675</xdr:rowOff>
    </xdr:from>
    <xdr:to>
      <xdr:col>2</xdr:col>
      <xdr:colOff>238125</xdr:colOff>
      <xdr:row>6</xdr:row>
      <xdr:rowOff>400050</xdr:rowOff>
    </xdr:to>
    <xdr:grpSp>
      <xdr:nvGrpSpPr>
        <xdr:cNvPr id="29" name="Group 37"/>
        <xdr:cNvGrpSpPr>
          <a:grpSpLocks/>
        </xdr:cNvGrpSpPr>
      </xdr:nvGrpSpPr>
      <xdr:grpSpPr>
        <a:xfrm>
          <a:off x="2076450" y="1695450"/>
          <a:ext cx="438150" cy="333375"/>
          <a:chOff x="231" y="214"/>
          <a:chExt cx="75" cy="57"/>
        </a:xfrm>
        <a:solidFill>
          <a:srgbClr val="FFFFFF"/>
        </a:solidFill>
      </xdr:grpSpPr>
      <xdr:grpSp>
        <xdr:nvGrpSpPr>
          <xdr:cNvPr id="30" name="Group 38"/>
          <xdr:cNvGrpSpPr>
            <a:grpSpLocks/>
          </xdr:cNvGrpSpPr>
        </xdr:nvGrpSpPr>
        <xdr:grpSpPr>
          <a:xfrm>
            <a:off x="231" y="214"/>
            <a:ext cx="25" cy="57"/>
            <a:chOff x="2984" y="1436"/>
            <a:chExt cx="129" cy="346"/>
          </a:xfrm>
          <a:solidFill>
            <a:srgbClr val="FFFFFF"/>
          </a:solidFill>
        </xdr:grpSpPr>
        <xdr:sp>
          <xdr:nvSpPr>
            <xdr:cNvPr id="31" name="AutoShape 39"/>
            <xdr:cNvSpPr>
              <a:spLocks/>
            </xdr:cNvSpPr>
          </xdr:nvSpPr>
          <xdr:spPr>
            <a:xfrm>
              <a:off x="2984" y="1502"/>
              <a:ext cx="129" cy="280"/>
            </a:xfrm>
            <a:custGeom>
              <a:pathLst>
                <a:path h="1398" w="645">
                  <a:moveTo>
                    <a:pt x="154" y="0"/>
                  </a:moveTo>
                  <a:lnTo>
                    <a:pt x="494" y="1"/>
                  </a:lnTo>
                  <a:lnTo>
                    <a:pt x="503" y="1"/>
                  </a:lnTo>
                  <a:lnTo>
                    <a:pt x="512" y="2"/>
                  </a:lnTo>
                  <a:lnTo>
                    <a:pt x="521" y="3"/>
                  </a:lnTo>
                  <a:lnTo>
                    <a:pt x="529" y="5"/>
                  </a:lnTo>
                  <a:lnTo>
                    <a:pt x="537" y="7"/>
                  </a:lnTo>
                  <a:lnTo>
                    <a:pt x="547" y="9"/>
                  </a:lnTo>
                  <a:lnTo>
                    <a:pt x="556" y="12"/>
                  </a:lnTo>
                  <a:lnTo>
                    <a:pt x="564" y="15"/>
                  </a:lnTo>
                  <a:lnTo>
                    <a:pt x="571" y="19"/>
                  </a:lnTo>
                  <a:lnTo>
                    <a:pt x="578" y="23"/>
                  </a:lnTo>
                  <a:lnTo>
                    <a:pt x="588" y="29"/>
                  </a:lnTo>
                  <a:lnTo>
                    <a:pt x="596" y="35"/>
                  </a:lnTo>
                  <a:lnTo>
                    <a:pt x="606" y="43"/>
                  </a:lnTo>
                  <a:lnTo>
                    <a:pt x="615" y="51"/>
                  </a:lnTo>
                  <a:lnTo>
                    <a:pt x="622" y="59"/>
                  </a:lnTo>
                  <a:lnTo>
                    <a:pt x="628" y="67"/>
                  </a:lnTo>
                  <a:lnTo>
                    <a:pt x="636" y="78"/>
                  </a:lnTo>
                  <a:lnTo>
                    <a:pt x="639" y="86"/>
                  </a:lnTo>
                  <a:lnTo>
                    <a:pt x="644" y="98"/>
                  </a:lnTo>
                  <a:lnTo>
                    <a:pt x="645" y="108"/>
                  </a:lnTo>
                  <a:lnTo>
                    <a:pt x="645" y="117"/>
                  </a:lnTo>
                  <a:lnTo>
                    <a:pt x="644" y="636"/>
                  </a:lnTo>
                  <a:lnTo>
                    <a:pt x="643" y="642"/>
                  </a:lnTo>
                  <a:lnTo>
                    <a:pt x="640" y="647"/>
                  </a:lnTo>
                  <a:lnTo>
                    <a:pt x="638" y="654"/>
                  </a:lnTo>
                  <a:lnTo>
                    <a:pt x="636" y="659"/>
                  </a:lnTo>
                  <a:lnTo>
                    <a:pt x="629" y="666"/>
                  </a:lnTo>
                  <a:lnTo>
                    <a:pt x="624" y="673"/>
                  </a:lnTo>
                  <a:lnTo>
                    <a:pt x="617" y="678"/>
                  </a:lnTo>
                  <a:lnTo>
                    <a:pt x="608" y="683"/>
                  </a:lnTo>
                  <a:lnTo>
                    <a:pt x="602" y="685"/>
                  </a:lnTo>
                  <a:lnTo>
                    <a:pt x="594" y="686"/>
                  </a:lnTo>
                  <a:lnTo>
                    <a:pt x="586" y="686"/>
                  </a:lnTo>
                  <a:lnTo>
                    <a:pt x="578" y="686"/>
                  </a:lnTo>
                  <a:lnTo>
                    <a:pt x="570" y="685"/>
                  </a:lnTo>
                  <a:lnTo>
                    <a:pt x="563" y="682"/>
                  </a:lnTo>
                  <a:lnTo>
                    <a:pt x="557" y="680"/>
                  </a:lnTo>
                  <a:lnTo>
                    <a:pt x="552" y="675"/>
                  </a:lnTo>
                  <a:lnTo>
                    <a:pt x="547" y="671"/>
                  </a:lnTo>
                  <a:lnTo>
                    <a:pt x="541" y="665"/>
                  </a:lnTo>
                  <a:lnTo>
                    <a:pt x="538" y="659"/>
                  </a:lnTo>
                  <a:lnTo>
                    <a:pt x="534" y="655"/>
                  </a:lnTo>
                  <a:lnTo>
                    <a:pt x="534" y="650"/>
                  </a:lnTo>
                  <a:lnTo>
                    <a:pt x="532" y="645"/>
                  </a:lnTo>
                  <a:lnTo>
                    <a:pt x="530" y="641"/>
                  </a:lnTo>
                  <a:lnTo>
                    <a:pt x="529" y="634"/>
                  </a:lnTo>
                  <a:lnTo>
                    <a:pt x="530" y="237"/>
                  </a:lnTo>
                  <a:lnTo>
                    <a:pt x="493" y="237"/>
                  </a:lnTo>
                  <a:lnTo>
                    <a:pt x="493" y="1320"/>
                  </a:lnTo>
                  <a:lnTo>
                    <a:pt x="493" y="1330"/>
                  </a:lnTo>
                  <a:lnTo>
                    <a:pt x="490" y="1342"/>
                  </a:lnTo>
                  <a:lnTo>
                    <a:pt x="486" y="1353"/>
                  </a:lnTo>
                  <a:lnTo>
                    <a:pt x="481" y="1364"/>
                  </a:lnTo>
                  <a:lnTo>
                    <a:pt x="473" y="1372"/>
                  </a:lnTo>
                  <a:lnTo>
                    <a:pt x="467" y="1380"/>
                  </a:lnTo>
                  <a:lnTo>
                    <a:pt x="460" y="1385"/>
                  </a:lnTo>
                  <a:lnTo>
                    <a:pt x="450" y="1392"/>
                  </a:lnTo>
                  <a:lnTo>
                    <a:pt x="441" y="1394"/>
                  </a:lnTo>
                  <a:lnTo>
                    <a:pt x="433" y="1396"/>
                  </a:lnTo>
                  <a:lnTo>
                    <a:pt x="426" y="1397"/>
                  </a:lnTo>
                  <a:lnTo>
                    <a:pt x="419" y="1398"/>
                  </a:lnTo>
                  <a:lnTo>
                    <a:pt x="411" y="1398"/>
                  </a:lnTo>
                  <a:lnTo>
                    <a:pt x="401" y="1397"/>
                  </a:lnTo>
                  <a:lnTo>
                    <a:pt x="390" y="1394"/>
                  </a:lnTo>
                  <a:lnTo>
                    <a:pt x="381" y="1389"/>
                  </a:lnTo>
                  <a:lnTo>
                    <a:pt x="373" y="1385"/>
                  </a:lnTo>
                  <a:lnTo>
                    <a:pt x="367" y="1378"/>
                  </a:lnTo>
                  <a:lnTo>
                    <a:pt x="360" y="1374"/>
                  </a:lnTo>
                  <a:lnTo>
                    <a:pt x="354" y="1365"/>
                  </a:lnTo>
                  <a:lnTo>
                    <a:pt x="349" y="1357"/>
                  </a:lnTo>
                  <a:lnTo>
                    <a:pt x="346" y="1352"/>
                  </a:lnTo>
                  <a:lnTo>
                    <a:pt x="344" y="1344"/>
                  </a:lnTo>
                  <a:lnTo>
                    <a:pt x="341" y="1337"/>
                  </a:lnTo>
                  <a:lnTo>
                    <a:pt x="340" y="1329"/>
                  </a:lnTo>
                  <a:lnTo>
                    <a:pt x="340" y="670"/>
                  </a:lnTo>
                  <a:lnTo>
                    <a:pt x="303" y="670"/>
                  </a:lnTo>
                  <a:lnTo>
                    <a:pt x="302" y="1325"/>
                  </a:lnTo>
                  <a:lnTo>
                    <a:pt x="301" y="1335"/>
                  </a:lnTo>
                  <a:lnTo>
                    <a:pt x="299" y="1343"/>
                  </a:lnTo>
                  <a:lnTo>
                    <a:pt x="294" y="1354"/>
                  </a:lnTo>
                  <a:lnTo>
                    <a:pt x="290" y="1363"/>
                  </a:lnTo>
                  <a:lnTo>
                    <a:pt x="283" y="1373"/>
                  </a:lnTo>
                  <a:lnTo>
                    <a:pt x="275" y="1381"/>
                  </a:lnTo>
                  <a:lnTo>
                    <a:pt x="265" y="1388"/>
                  </a:lnTo>
                  <a:lnTo>
                    <a:pt x="255" y="1393"/>
                  </a:lnTo>
                  <a:lnTo>
                    <a:pt x="243" y="1397"/>
                  </a:lnTo>
                  <a:lnTo>
                    <a:pt x="232" y="1398"/>
                  </a:lnTo>
                  <a:lnTo>
                    <a:pt x="221" y="1398"/>
                  </a:lnTo>
                  <a:lnTo>
                    <a:pt x="212" y="1397"/>
                  </a:lnTo>
                  <a:lnTo>
                    <a:pt x="204" y="1395"/>
                  </a:lnTo>
                  <a:lnTo>
                    <a:pt x="196" y="1392"/>
                  </a:lnTo>
                  <a:lnTo>
                    <a:pt x="188" y="1388"/>
                  </a:lnTo>
                  <a:lnTo>
                    <a:pt x="179" y="1382"/>
                  </a:lnTo>
                  <a:lnTo>
                    <a:pt x="171" y="1374"/>
                  </a:lnTo>
                  <a:lnTo>
                    <a:pt x="167" y="1368"/>
                  </a:lnTo>
                  <a:lnTo>
                    <a:pt x="161" y="1361"/>
                  </a:lnTo>
                  <a:lnTo>
                    <a:pt x="156" y="1353"/>
                  </a:lnTo>
                  <a:lnTo>
                    <a:pt x="155" y="1345"/>
                  </a:lnTo>
                  <a:lnTo>
                    <a:pt x="153" y="1339"/>
                  </a:lnTo>
                  <a:lnTo>
                    <a:pt x="150" y="1326"/>
                  </a:lnTo>
                  <a:lnTo>
                    <a:pt x="151" y="237"/>
                  </a:lnTo>
                  <a:lnTo>
                    <a:pt x="114" y="237"/>
                  </a:lnTo>
                  <a:lnTo>
                    <a:pt x="114" y="634"/>
                  </a:lnTo>
                  <a:lnTo>
                    <a:pt x="112" y="641"/>
                  </a:lnTo>
                  <a:lnTo>
                    <a:pt x="110" y="649"/>
                  </a:lnTo>
                  <a:lnTo>
                    <a:pt x="107" y="655"/>
                  </a:lnTo>
                  <a:lnTo>
                    <a:pt x="103" y="662"/>
                  </a:lnTo>
                  <a:lnTo>
                    <a:pt x="102" y="665"/>
                  </a:lnTo>
                  <a:lnTo>
                    <a:pt x="98" y="669"/>
                  </a:lnTo>
                  <a:lnTo>
                    <a:pt x="93" y="673"/>
                  </a:lnTo>
                  <a:lnTo>
                    <a:pt x="89" y="676"/>
                  </a:lnTo>
                  <a:lnTo>
                    <a:pt x="84" y="681"/>
                  </a:lnTo>
                  <a:lnTo>
                    <a:pt x="80" y="682"/>
                  </a:lnTo>
                  <a:lnTo>
                    <a:pt x="74" y="685"/>
                  </a:lnTo>
                  <a:lnTo>
                    <a:pt x="69" y="686"/>
                  </a:lnTo>
                  <a:lnTo>
                    <a:pt x="65" y="686"/>
                  </a:lnTo>
                  <a:lnTo>
                    <a:pt x="61" y="686"/>
                  </a:lnTo>
                  <a:lnTo>
                    <a:pt x="50" y="686"/>
                  </a:lnTo>
                  <a:lnTo>
                    <a:pt x="46" y="686"/>
                  </a:lnTo>
                  <a:lnTo>
                    <a:pt x="41" y="685"/>
                  </a:lnTo>
                  <a:lnTo>
                    <a:pt x="34" y="683"/>
                  </a:lnTo>
                  <a:lnTo>
                    <a:pt x="31" y="681"/>
                  </a:lnTo>
                  <a:lnTo>
                    <a:pt x="26" y="678"/>
                  </a:lnTo>
                  <a:lnTo>
                    <a:pt x="21" y="675"/>
                  </a:lnTo>
                  <a:lnTo>
                    <a:pt x="18" y="672"/>
                  </a:lnTo>
                  <a:lnTo>
                    <a:pt x="14" y="666"/>
                  </a:lnTo>
                  <a:lnTo>
                    <a:pt x="10" y="662"/>
                  </a:lnTo>
                  <a:lnTo>
                    <a:pt x="7" y="657"/>
                  </a:lnTo>
                  <a:lnTo>
                    <a:pt x="6" y="654"/>
                  </a:lnTo>
                  <a:lnTo>
                    <a:pt x="2" y="647"/>
                  </a:lnTo>
                  <a:lnTo>
                    <a:pt x="1" y="642"/>
                  </a:lnTo>
                  <a:lnTo>
                    <a:pt x="0" y="636"/>
                  </a:lnTo>
                  <a:lnTo>
                    <a:pt x="0" y="114"/>
                  </a:lnTo>
                  <a:lnTo>
                    <a:pt x="1" y="97"/>
                  </a:lnTo>
                  <a:lnTo>
                    <a:pt x="6" y="83"/>
                  </a:lnTo>
                  <a:lnTo>
                    <a:pt x="14" y="70"/>
                  </a:lnTo>
                  <a:lnTo>
                    <a:pt x="21" y="60"/>
                  </a:lnTo>
                  <a:lnTo>
                    <a:pt x="30" y="52"/>
                  </a:lnTo>
                  <a:lnTo>
                    <a:pt x="38" y="43"/>
                  </a:lnTo>
                  <a:lnTo>
                    <a:pt x="52" y="32"/>
                  </a:lnTo>
                  <a:lnTo>
                    <a:pt x="67" y="23"/>
                  </a:lnTo>
                  <a:lnTo>
                    <a:pt x="79" y="17"/>
                  </a:lnTo>
                  <a:lnTo>
                    <a:pt x="89" y="13"/>
                  </a:lnTo>
                  <a:lnTo>
                    <a:pt x="107" y="7"/>
                  </a:lnTo>
                  <a:lnTo>
                    <a:pt x="123" y="4"/>
                  </a:lnTo>
                  <a:lnTo>
                    <a:pt x="138" y="2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40"/>
            <xdr:cNvSpPr>
              <a:spLocks/>
            </xdr:cNvSpPr>
          </xdr:nvSpPr>
          <xdr:spPr>
            <a:xfrm>
              <a:off x="3019" y="1436"/>
              <a:ext cx="53" cy="56"/>
            </a:xfrm>
            <a:prstGeom prst="ellipse">
              <a:avLst/>
            </a:prstGeom>
            <a:solidFill>
              <a:srgbClr val="D6E6F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" name="Group 41"/>
          <xdr:cNvGrpSpPr>
            <a:grpSpLocks/>
          </xdr:cNvGrpSpPr>
        </xdr:nvGrpSpPr>
        <xdr:grpSpPr>
          <a:xfrm>
            <a:off x="276" y="214"/>
            <a:ext cx="30" cy="57"/>
            <a:chOff x="571" y="1432"/>
            <a:chExt cx="154" cy="344"/>
          </a:xfrm>
          <a:solidFill>
            <a:srgbClr val="FFFFFF"/>
          </a:solidFill>
        </xdr:grpSpPr>
        <xdr:sp>
          <xdr:nvSpPr>
            <xdr:cNvPr id="34" name="AutoShape 42"/>
            <xdr:cNvSpPr>
              <a:spLocks/>
            </xdr:cNvSpPr>
          </xdr:nvSpPr>
          <xdr:spPr>
            <a:xfrm>
              <a:off x="571" y="1497"/>
              <a:ext cx="154" cy="279"/>
            </a:xfrm>
            <a:custGeom>
              <a:pathLst>
                <a:path h="1392" w="769">
                  <a:moveTo>
                    <a:pt x="209" y="0"/>
                  </a:moveTo>
                  <a:lnTo>
                    <a:pt x="564" y="0"/>
                  </a:lnTo>
                  <a:lnTo>
                    <a:pt x="572" y="2"/>
                  </a:lnTo>
                  <a:lnTo>
                    <a:pt x="580" y="3"/>
                  </a:lnTo>
                  <a:lnTo>
                    <a:pt x="588" y="6"/>
                  </a:lnTo>
                  <a:lnTo>
                    <a:pt x="597" y="9"/>
                  </a:lnTo>
                  <a:lnTo>
                    <a:pt x="606" y="15"/>
                  </a:lnTo>
                  <a:lnTo>
                    <a:pt x="612" y="20"/>
                  </a:lnTo>
                  <a:lnTo>
                    <a:pt x="621" y="25"/>
                  </a:lnTo>
                  <a:lnTo>
                    <a:pt x="627" y="33"/>
                  </a:lnTo>
                  <a:lnTo>
                    <a:pt x="633" y="39"/>
                  </a:lnTo>
                  <a:lnTo>
                    <a:pt x="639" y="46"/>
                  </a:lnTo>
                  <a:lnTo>
                    <a:pt x="643" y="53"/>
                  </a:lnTo>
                  <a:lnTo>
                    <a:pt x="647" y="61"/>
                  </a:lnTo>
                  <a:lnTo>
                    <a:pt x="651" y="70"/>
                  </a:lnTo>
                  <a:lnTo>
                    <a:pt x="654" y="75"/>
                  </a:lnTo>
                  <a:lnTo>
                    <a:pt x="656" y="85"/>
                  </a:lnTo>
                  <a:lnTo>
                    <a:pt x="660" y="99"/>
                  </a:lnTo>
                  <a:lnTo>
                    <a:pt x="661" y="109"/>
                  </a:lnTo>
                  <a:lnTo>
                    <a:pt x="663" y="123"/>
                  </a:lnTo>
                  <a:lnTo>
                    <a:pt x="767" y="524"/>
                  </a:lnTo>
                  <a:lnTo>
                    <a:pt x="769" y="533"/>
                  </a:lnTo>
                  <a:lnTo>
                    <a:pt x="769" y="542"/>
                  </a:lnTo>
                  <a:lnTo>
                    <a:pt x="768" y="552"/>
                  </a:lnTo>
                  <a:lnTo>
                    <a:pt x="766" y="560"/>
                  </a:lnTo>
                  <a:lnTo>
                    <a:pt x="763" y="568"/>
                  </a:lnTo>
                  <a:lnTo>
                    <a:pt x="756" y="576"/>
                  </a:lnTo>
                  <a:lnTo>
                    <a:pt x="750" y="584"/>
                  </a:lnTo>
                  <a:lnTo>
                    <a:pt x="742" y="588"/>
                  </a:lnTo>
                  <a:lnTo>
                    <a:pt x="735" y="592"/>
                  </a:lnTo>
                  <a:lnTo>
                    <a:pt x="727" y="596"/>
                  </a:lnTo>
                  <a:lnTo>
                    <a:pt x="719" y="596"/>
                  </a:lnTo>
                  <a:lnTo>
                    <a:pt x="711" y="596"/>
                  </a:lnTo>
                  <a:lnTo>
                    <a:pt x="703" y="596"/>
                  </a:lnTo>
                  <a:lnTo>
                    <a:pt x="695" y="595"/>
                  </a:lnTo>
                  <a:lnTo>
                    <a:pt x="689" y="591"/>
                  </a:lnTo>
                  <a:lnTo>
                    <a:pt x="682" y="587"/>
                  </a:lnTo>
                  <a:lnTo>
                    <a:pt x="675" y="582"/>
                  </a:lnTo>
                  <a:lnTo>
                    <a:pt x="669" y="577"/>
                  </a:lnTo>
                  <a:lnTo>
                    <a:pt x="663" y="569"/>
                  </a:lnTo>
                  <a:lnTo>
                    <a:pt x="660" y="560"/>
                  </a:lnTo>
                  <a:lnTo>
                    <a:pt x="657" y="554"/>
                  </a:lnTo>
                  <a:lnTo>
                    <a:pt x="558" y="197"/>
                  </a:lnTo>
                  <a:lnTo>
                    <a:pt x="523" y="197"/>
                  </a:lnTo>
                  <a:lnTo>
                    <a:pt x="694" y="861"/>
                  </a:lnTo>
                  <a:lnTo>
                    <a:pt x="557" y="861"/>
                  </a:lnTo>
                  <a:lnTo>
                    <a:pt x="559" y="1329"/>
                  </a:lnTo>
                  <a:lnTo>
                    <a:pt x="557" y="1339"/>
                  </a:lnTo>
                  <a:lnTo>
                    <a:pt x="555" y="1346"/>
                  </a:lnTo>
                  <a:lnTo>
                    <a:pt x="550" y="1355"/>
                  </a:lnTo>
                  <a:lnTo>
                    <a:pt x="546" y="1363"/>
                  </a:lnTo>
                  <a:lnTo>
                    <a:pt x="540" y="1370"/>
                  </a:lnTo>
                  <a:lnTo>
                    <a:pt x="535" y="1376"/>
                  </a:lnTo>
                  <a:lnTo>
                    <a:pt x="526" y="1382"/>
                  </a:lnTo>
                  <a:lnTo>
                    <a:pt x="518" y="1385"/>
                  </a:lnTo>
                  <a:lnTo>
                    <a:pt x="510" y="1389"/>
                  </a:lnTo>
                  <a:lnTo>
                    <a:pt x="503" y="1391"/>
                  </a:lnTo>
                  <a:lnTo>
                    <a:pt x="495" y="1392"/>
                  </a:lnTo>
                  <a:lnTo>
                    <a:pt x="487" y="1392"/>
                  </a:lnTo>
                  <a:lnTo>
                    <a:pt x="478" y="1392"/>
                  </a:lnTo>
                  <a:lnTo>
                    <a:pt x="471" y="1390"/>
                  </a:lnTo>
                  <a:lnTo>
                    <a:pt x="462" y="1386"/>
                  </a:lnTo>
                  <a:lnTo>
                    <a:pt x="455" y="1383"/>
                  </a:lnTo>
                  <a:lnTo>
                    <a:pt x="448" y="1380"/>
                  </a:lnTo>
                  <a:lnTo>
                    <a:pt x="443" y="1373"/>
                  </a:lnTo>
                  <a:lnTo>
                    <a:pt x="437" y="1368"/>
                  </a:lnTo>
                  <a:lnTo>
                    <a:pt x="432" y="1363"/>
                  </a:lnTo>
                  <a:lnTo>
                    <a:pt x="428" y="1355"/>
                  </a:lnTo>
                  <a:lnTo>
                    <a:pt x="425" y="1349"/>
                  </a:lnTo>
                  <a:lnTo>
                    <a:pt x="423" y="1343"/>
                  </a:lnTo>
                  <a:lnTo>
                    <a:pt x="421" y="1334"/>
                  </a:lnTo>
                  <a:lnTo>
                    <a:pt x="419" y="1329"/>
                  </a:lnTo>
                  <a:lnTo>
                    <a:pt x="421" y="865"/>
                  </a:lnTo>
                  <a:lnTo>
                    <a:pt x="351" y="865"/>
                  </a:lnTo>
                  <a:lnTo>
                    <a:pt x="351" y="1329"/>
                  </a:lnTo>
                  <a:lnTo>
                    <a:pt x="350" y="1335"/>
                  </a:lnTo>
                  <a:lnTo>
                    <a:pt x="349" y="1343"/>
                  </a:lnTo>
                  <a:lnTo>
                    <a:pt x="346" y="1349"/>
                  </a:lnTo>
                  <a:lnTo>
                    <a:pt x="343" y="1356"/>
                  </a:lnTo>
                  <a:lnTo>
                    <a:pt x="338" y="1363"/>
                  </a:lnTo>
                  <a:lnTo>
                    <a:pt x="333" y="1371"/>
                  </a:lnTo>
                  <a:lnTo>
                    <a:pt x="328" y="1376"/>
                  </a:lnTo>
                  <a:lnTo>
                    <a:pt x="320" y="1381"/>
                  </a:lnTo>
                  <a:lnTo>
                    <a:pt x="313" y="1385"/>
                  </a:lnTo>
                  <a:lnTo>
                    <a:pt x="305" y="1389"/>
                  </a:lnTo>
                  <a:lnTo>
                    <a:pt x="297" y="1391"/>
                  </a:lnTo>
                  <a:lnTo>
                    <a:pt x="290" y="1392"/>
                  </a:lnTo>
                  <a:lnTo>
                    <a:pt x="282" y="1392"/>
                  </a:lnTo>
                  <a:lnTo>
                    <a:pt x="274" y="1392"/>
                  </a:lnTo>
                  <a:lnTo>
                    <a:pt x="266" y="1390"/>
                  </a:lnTo>
                  <a:lnTo>
                    <a:pt x="258" y="1387"/>
                  </a:lnTo>
                  <a:lnTo>
                    <a:pt x="250" y="1384"/>
                  </a:lnTo>
                  <a:lnTo>
                    <a:pt x="243" y="1380"/>
                  </a:lnTo>
                  <a:lnTo>
                    <a:pt x="237" y="1376"/>
                  </a:lnTo>
                  <a:lnTo>
                    <a:pt x="231" y="1371"/>
                  </a:lnTo>
                  <a:lnTo>
                    <a:pt x="228" y="1365"/>
                  </a:lnTo>
                  <a:lnTo>
                    <a:pt x="222" y="1359"/>
                  </a:lnTo>
                  <a:lnTo>
                    <a:pt x="219" y="1351"/>
                  </a:lnTo>
                  <a:lnTo>
                    <a:pt x="215" y="1343"/>
                  </a:lnTo>
                  <a:lnTo>
                    <a:pt x="215" y="1335"/>
                  </a:lnTo>
                  <a:lnTo>
                    <a:pt x="214" y="1329"/>
                  </a:lnTo>
                  <a:lnTo>
                    <a:pt x="214" y="865"/>
                  </a:lnTo>
                  <a:lnTo>
                    <a:pt x="76" y="865"/>
                  </a:lnTo>
                  <a:lnTo>
                    <a:pt x="249" y="196"/>
                  </a:lnTo>
                  <a:lnTo>
                    <a:pt x="214" y="196"/>
                  </a:lnTo>
                  <a:lnTo>
                    <a:pt x="114" y="559"/>
                  </a:lnTo>
                  <a:lnTo>
                    <a:pt x="109" y="570"/>
                  </a:lnTo>
                  <a:lnTo>
                    <a:pt x="105" y="579"/>
                  </a:lnTo>
                  <a:lnTo>
                    <a:pt x="100" y="587"/>
                  </a:lnTo>
                  <a:lnTo>
                    <a:pt x="94" y="595"/>
                  </a:lnTo>
                  <a:lnTo>
                    <a:pt x="86" y="599"/>
                  </a:lnTo>
                  <a:lnTo>
                    <a:pt x="81" y="602"/>
                  </a:lnTo>
                  <a:lnTo>
                    <a:pt x="71" y="605"/>
                  </a:lnTo>
                  <a:lnTo>
                    <a:pt x="62" y="607"/>
                  </a:lnTo>
                  <a:lnTo>
                    <a:pt x="51" y="606"/>
                  </a:lnTo>
                  <a:lnTo>
                    <a:pt x="44" y="605"/>
                  </a:lnTo>
                  <a:lnTo>
                    <a:pt x="37" y="605"/>
                  </a:lnTo>
                  <a:lnTo>
                    <a:pt x="29" y="600"/>
                  </a:lnTo>
                  <a:lnTo>
                    <a:pt x="22" y="596"/>
                  </a:lnTo>
                  <a:lnTo>
                    <a:pt x="15" y="590"/>
                  </a:lnTo>
                  <a:lnTo>
                    <a:pt x="10" y="585"/>
                  </a:lnTo>
                  <a:lnTo>
                    <a:pt x="6" y="577"/>
                  </a:lnTo>
                  <a:lnTo>
                    <a:pt x="3" y="570"/>
                  </a:lnTo>
                  <a:lnTo>
                    <a:pt x="1" y="564"/>
                  </a:lnTo>
                  <a:lnTo>
                    <a:pt x="0" y="556"/>
                  </a:lnTo>
                  <a:lnTo>
                    <a:pt x="0" y="546"/>
                  </a:lnTo>
                  <a:lnTo>
                    <a:pt x="0" y="541"/>
                  </a:lnTo>
                  <a:lnTo>
                    <a:pt x="2" y="535"/>
                  </a:lnTo>
                  <a:lnTo>
                    <a:pt x="109" y="116"/>
                  </a:lnTo>
                  <a:lnTo>
                    <a:pt x="110" y="105"/>
                  </a:lnTo>
                  <a:lnTo>
                    <a:pt x="113" y="96"/>
                  </a:lnTo>
                  <a:lnTo>
                    <a:pt x="114" y="90"/>
                  </a:lnTo>
                  <a:lnTo>
                    <a:pt x="116" y="82"/>
                  </a:lnTo>
                  <a:lnTo>
                    <a:pt x="119" y="73"/>
                  </a:lnTo>
                  <a:lnTo>
                    <a:pt x="121" y="65"/>
                  </a:lnTo>
                  <a:lnTo>
                    <a:pt x="127" y="55"/>
                  </a:lnTo>
                  <a:lnTo>
                    <a:pt x="132" y="47"/>
                  </a:lnTo>
                  <a:lnTo>
                    <a:pt x="137" y="40"/>
                  </a:lnTo>
                  <a:lnTo>
                    <a:pt x="144" y="33"/>
                  </a:lnTo>
                  <a:lnTo>
                    <a:pt x="151" y="25"/>
                  </a:lnTo>
                  <a:lnTo>
                    <a:pt x="158" y="21"/>
                  </a:lnTo>
                  <a:lnTo>
                    <a:pt x="165" y="15"/>
                  </a:lnTo>
                  <a:lnTo>
                    <a:pt x="175" y="9"/>
                  </a:lnTo>
                  <a:lnTo>
                    <a:pt x="184" y="6"/>
                  </a:lnTo>
                  <a:lnTo>
                    <a:pt x="195" y="2"/>
                  </a:lnTo>
                  <a:lnTo>
                    <a:pt x="209" y="0"/>
                  </a:lnTo>
                  <a:close/>
                </a:path>
              </a:pathLst>
            </a:cu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43"/>
            <xdr:cNvSpPr>
              <a:spLocks/>
            </xdr:cNvSpPr>
          </xdr:nvSpPr>
          <xdr:spPr>
            <a:xfrm>
              <a:off x="620" y="1432"/>
              <a:ext cx="53" cy="55"/>
            </a:xfrm>
            <a:prstGeom prst="ellipse">
              <a:avLst/>
            </a:prstGeom>
            <a:solidFill>
              <a:srgbClr val="E8D2E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7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34050" y="752475"/>
          <a:ext cx="581025" cy="405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29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400300" y="809625"/>
          <a:ext cx="419100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29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238500" y="809625"/>
          <a:ext cx="419100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29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076700" y="809625"/>
          <a:ext cx="419100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29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914900" y="809625"/>
          <a:ext cx="419100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29</xdr:row>
      <xdr:rowOff>0</xdr:rowOff>
    </xdr:to>
    <xdr:sp>
      <xdr:nvSpPr>
        <xdr:cNvPr id="5" name="Rectangle 8"/>
        <xdr:cNvSpPr>
          <a:spLocks/>
        </xdr:cNvSpPr>
      </xdr:nvSpPr>
      <xdr:spPr>
        <a:xfrm>
          <a:off x="6591300" y="809625"/>
          <a:ext cx="419100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29</xdr:row>
      <xdr:rowOff>0</xdr:rowOff>
    </xdr:to>
    <xdr:sp>
      <xdr:nvSpPr>
        <xdr:cNvPr id="6" name="Rectangle 9"/>
        <xdr:cNvSpPr>
          <a:spLocks/>
        </xdr:cNvSpPr>
      </xdr:nvSpPr>
      <xdr:spPr>
        <a:xfrm>
          <a:off x="7429500" y="809625"/>
          <a:ext cx="419100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29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5753100" y="809625"/>
          <a:ext cx="419100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NSA\2004\trim3_2004\INSL2004_T3%20ca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TERNET\a&#241;o2000\trim4\AT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TERNET\a&#241;o2004\trim1\INSL%20trim1_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-3 (%)"/>
      <sheetName val="EP-1a (%)"/>
      <sheetName val="AT-4 (%)"/>
      <sheetName val="AT-3 (%)"/>
      <sheetName val="AT-1a (%)"/>
      <sheetName val="Hoja1"/>
      <sheetName val="portada"/>
      <sheetName val="AT-1a"/>
      <sheetName val="AT-2a"/>
      <sheetName val="AT-3"/>
      <sheetName val="AT-4"/>
      <sheetName val="AT-5"/>
      <sheetName val="AT-15 (Auton)"/>
      <sheetName val="EP-1a"/>
      <sheetName val="EP-2"/>
      <sheetName val="EP-3"/>
      <sheetName val="EP-12 Au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-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-14"/>
      <sheetName val="AT-13"/>
      <sheetName val="AT-12"/>
      <sheetName val="AT-11"/>
      <sheetName val="AT-10"/>
      <sheetName val="AT-9"/>
      <sheetName val="AT-8"/>
      <sheetName val="AT-7"/>
      <sheetName val="AT-6"/>
      <sheetName val="AT-5"/>
      <sheetName val="AT-4"/>
      <sheetName val="AT-3"/>
      <sheetName val="AT-2"/>
      <sheetName val="AT-1"/>
      <sheetName val="AT-15 (Auton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8:N28"/>
  <sheetViews>
    <sheetView showGridLines="0" tabSelected="1" zoomScale="50" zoomScaleNormal="50" workbookViewId="0" topLeftCell="A12">
      <selection activeCell="I46" sqref="I46"/>
    </sheetView>
  </sheetViews>
  <sheetFormatPr defaultColWidth="11.421875" defaultRowHeight="12.75"/>
  <cols>
    <col min="3" max="3" width="11.57421875" style="0" customWidth="1"/>
  </cols>
  <sheetData>
    <row r="28" ht="12.75">
      <c r="N28" t="s">
        <v>318</v>
      </c>
    </row>
  </sheetData>
  <printOptions horizontalCentered="1" verticalCentered="1"/>
  <pageMargins left="0.1968503937007874" right="0.75" top="0.3937007874015748" bottom="0.3937007874015748" header="0.5118110236220472" footer="0.5118110236220472"/>
  <pageSetup horizontalDpi="300" verticalDpi="300" orientation="portrait" paperSize="9" r:id="rId3"/>
  <legacyDrawing r:id="rId2"/>
  <oleObjects>
    <oleObject progId="PowerPoint.Slide.8" shapeId="71393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3" sqref="A13"/>
    </sheetView>
  </sheetViews>
  <sheetFormatPr defaultColWidth="11.421875" defaultRowHeight="12.75"/>
  <cols>
    <col min="1" max="1" width="15.28125" style="0" customWidth="1"/>
    <col min="2" max="10" width="6.7109375" style="0" customWidth="1"/>
    <col min="11" max="11" width="0.5625" style="242" customWidth="1"/>
    <col min="12" max="12" width="6.7109375" style="0" customWidth="1"/>
    <col min="13" max="13" width="6.7109375" style="20" customWidth="1"/>
    <col min="14" max="14" width="6.7109375" style="0" customWidth="1"/>
  </cols>
  <sheetData>
    <row r="1" spans="1:14" ht="15.75">
      <c r="A1" s="18" t="s">
        <v>151</v>
      </c>
      <c r="B1" s="19"/>
      <c r="C1" s="19"/>
      <c r="D1" s="19"/>
      <c r="E1" s="19"/>
      <c r="F1" s="19"/>
      <c r="G1" s="19"/>
      <c r="H1" s="19"/>
      <c r="I1" s="19"/>
      <c r="J1" s="19"/>
      <c r="K1" s="249"/>
      <c r="L1" s="19"/>
      <c r="M1" s="250"/>
      <c r="N1" s="19"/>
    </row>
    <row r="2" spans="1:14" ht="15.75">
      <c r="A2" s="18" t="s">
        <v>152</v>
      </c>
      <c r="B2" s="19"/>
      <c r="C2" s="19"/>
      <c r="D2" s="19"/>
      <c r="E2" s="19"/>
      <c r="F2" s="19"/>
      <c r="G2" s="19"/>
      <c r="H2" s="19"/>
      <c r="I2" s="19"/>
      <c r="J2" s="19"/>
      <c r="K2" s="249"/>
      <c r="L2" s="19"/>
      <c r="M2" s="250"/>
      <c r="N2" s="19"/>
    </row>
    <row r="3" spans="1:14" ht="15">
      <c r="A3" s="21" t="s">
        <v>331</v>
      </c>
      <c r="B3" s="19"/>
      <c r="C3" s="19"/>
      <c r="D3" s="19"/>
      <c r="E3" s="19"/>
      <c r="F3" s="19"/>
      <c r="G3" s="19"/>
      <c r="H3" s="19"/>
      <c r="I3" s="19"/>
      <c r="J3" s="19"/>
      <c r="K3" s="249"/>
      <c r="L3" s="19"/>
      <c r="M3" s="250"/>
      <c r="N3" s="19"/>
    </row>
    <row r="5" spans="1:14" ht="19.5" customHeight="1">
      <c r="A5" s="785" t="s">
        <v>153</v>
      </c>
      <c r="B5" s="23" t="s">
        <v>43</v>
      </c>
      <c r="C5" s="24"/>
      <c r="D5" s="24"/>
      <c r="E5" s="24"/>
      <c r="F5" s="24"/>
      <c r="G5" s="24"/>
      <c r="H5" s="24"/>
      <c r="I5" s="24"/>
      <c r="J5" s="25"/>
      <c r="L5" s="291"/>
      <c r="M5" s="242"/>
      <c r="N5" s="291"/>
    </row>
    <row r="6" spans="1:14" ht="19.5" customHeight="1">
      <c r="A6" s="783"/>
      <c r="B6" s="23" t="s">
        <v>4</v>
      </c>
      <c r="C6" s="24"/>
      <c r="D6" s="25"/>
      <c r="E6" s="23" t="s">
        <v>5</v>
      </c>
      <c r="F6" s="24"/>
      <c r="G6" s="25"/>
      <c r="H6" s="23" t="s">
        <v>6</v>
      </c>
      <c r="I6" s="24"/>
      <c r="J6" s="25"/>
      <c r="L6" s="292" t="s">
        <v>7</v>
      </c>
      <c r="M6" s="292"/>
      <c r="N6" s="292"/>
    </row>
    <row r="7" spans="1:14" ht="19.5" customHeight="1">
      <c r="A7" s="784"/>
      <c r="B7" s="243" t="s">
        <v>46</v>
      </c>
      <c r="C7" s="244" t="s">
        <v>47</v>
      </c>
      <c r="D7" s="245" t="s">
        <v>45</v>
      </c>
      <c r="E7" s="246" t="s">
        <v>46</v>
      </c>
      <c r="F7" s="246" t="s">
        <v>47</v>
      </c>
      <c r="G7" s="247" t="s">
        <v>45</v>
      </c>
      <c r="H7" s="246" t="s">
        <v>46</v>
      </c>
      <c r="I7" s="246" t="s">
        <v>47</v>
      </c>
      <c r="J7" s="247" t="s">
        <v>45</v>
      </c>
      <c r="K7" s="248"/>
      <c r="L7" s="243" t="s">
        <v>46</v>
      </c>
      <c r="M7" s="244" t="s">
        <v>47</v>
      </c>
      <c r="N7" s="245" t="s">
        <v>45</v>
      </c>
    </row>
    <row r="8" spans="1:14" ht="19.5" customHeight="1">
      <c r="A8" s="331" t="s">
        <v>154</v>
      </c>
      <c r="B8" s="26">
        <v>368</v>
      </c>
      <c r="C8" s="31">
        <v>56</v>
      </c>
      <c r="D8" s="28">
        <f>+B8+C8</f>
        <v>424</v>
      </c>
      <c r="E8" s="26">
        <v>1</v>
      </c>
      <c r="F8" s="27"/>
      <c r="G8" s="28">
        <f>+E8+F8</f>
        <v>1</v>
      </c>
      <c r="H8" s="26"/>
      <c r="I8" s="27"/>
      <c r="J8" s="29">
        <f>+H8+I8</f>
        <v>0</v>
      </c>
      <c r="L8" s="26">
        <f>+B8+E8+H8</f>
        <v>369</v>
      </c>
      <c r="M8" s="27">
        <f aca="true" t="shared" si="0" ref="M8:N12">+C8+F8+I8</f>
        <v>56</v>
      </c>
      <c r="N8" s="29">
        <f t="shared" si="0"/>
        <v>425</v>
      </c>
    </row>
    <row r="9" spans="1:14" ht="19.5" customHeight="1">
      <c r="A9" s="329" t="s">
        <v>155</v>
      </c>
      <c r="B9" s="30">
        <v>1408</v>
      </c>
      <c r="C9" s="31">
        <v>304</v>
      </c>
      <c r="D9" s="32">
        <f>+B9+C9</f>
        <v>1712</v>
      </c>
      <c r="E9" s="30">
        <v>11</v>
      </c>
      <c r="F9" s="31"/>
      <c r="G9" s="32">
        <f>+E9+F9</f>
        <v>11</v>
      </c>
      <c r="H9" s="30"/>
      <c r="I9" s="31"/>
      <c r="J9" s="33">
        <f>+H9+I9</f>
        <v>0</v>
      </c>
      <c r="L9" s="30">
        <f>+B9+E9+H9</f>
        <v>1419</v>
      </c>
      <c r="M9" s="31">
        <f t="shared" si="0"/>
        <v>304</v>
      </c>
      <c r="N9" s="33">
        <f t="shared" si="0"/>
        <v>1723</v>
      </c>
    </row>
    <row r="10" spans="1:14" ht="19.5" customHeight="1">
      <c r="A10" s="329" t="s">
        <v>156</v>
      </c>
      <c r="B10" s="30">
        <v>7779</v>
      </c>
      <c r="C10" s="31">
        <v>1779</v>
      </c>
      <c r="D10" s="32">
        <f>+B10+C10</f>
        <v>9558</v>
      </c>
      <c r="E10" s="30">
        <v>124</v>
      </c>
      <c r="F10" s="31">
        <v>7</v>
      </c>
      <c r="G10" s="32">
        <f>+E10+F10</f>
        <v>131</v>
      </c>
      <c r="H10" s="30">
        <v>6</v>
      </c>
      <c r="I10" s="31">
        <v>1</v>
      </c>
      <c r="J10" s="33">
        <f>+H10+I10</f>
        <v>7</v>
      </c>
      <c r="L10" s="30">
        <f>+B10+E10+H10</f>
        <v>7909</v>
      </c>
      <c r="M10" s="31">
        <f t="shared" si="0"/>
        <v>1787</v>
      </c>
      <c r="N10" s="33">
        <f t="shared" si="0"/>
        <v>9696</v>
      </c>
    </row>
    <row r="11" spans="1:14" ht="19.5" customHeight="1">
      <c r="A11" s="329" t="s">
        <v>157</v>
      </c>
      <c r="B11" s="30">
        <v>732</v>
      </c>
      <c r="C11" s="31">
        <v>139</v>
      </c>
      <c r="D11" s="32">
        <f>+B11+C11</f>
        <v>871</v>
      </c>
      <c r="E11" s="30">
        <v>27</v>
      </c>
      <c r="F11" s="31">
        <v>2</v>
      </c>
      <c r="G11" s="32">
        <f>+E11+F11</f>
        <v>29</v>
      </c>
      <c r="H11" s="30">
        <v>1</v>
      </c>
      <c r="I11" s="31"/>
      <c r="J11" s="33">
        <f>+H11+I11</f>
        <v>1</v>
      </c>
      <c r="L11" s="30">
        <f>+B11+E11+H11</f>
        <v>760</v>
      </c>
      <c r="M11" s="31">
        <f>+C11+F11+I11</f>
        <v>141</v>
      </c>
      <c r="N11" s="33">
        <f>+D11+G11+J11</f>
        <v>901</v>
      </c>
    </row>
    <row r="12" spans="1:14" ht="19.5" customHeight="1">
      <c r="A12" s="330" t="s">
        <v>414</v>
      </c>
      <c r="B12" s="34">
        <f aca="true" t="shared" si="1" ref="B12:J12">SUM(B8:B11)</f>
        <v>10287</v>
      </c>
      <c r="C12" s="35">
        <f t="shared" si="1"/>
        <v>2278</v>
      </c>
      <c r="D12" s="36">
        <f t="shared" si="1"/>
        <v>12565</v>
      </c>
      <c r="E12" s="34">
        <f t="shared" si="1"/>
        <v>163</v>
      </c>
      <c r="F12" s="35">
        <f t="shared" si="1"/>
        <v>9</v>
      </c>
      <c r="G12" s="36">
        <f t="shared" si="1"/>
        <v>172</v>
      </c>
      <c r="H12" s="34">
        <f t="shared" si="1"/>
        <v>7</v>
      </c>
      <c r="I12" s="35">
        <f t="shared" si="1"/>
        <v>1</v>
      </c>
      <c r="J12" s="37">
        <f t="shared" si="1"/>
        <v>8</v>
      </c>
      <c r="L12" s="34">
        <f>+B12+E12+H12</f>
        <v>10457</v>
      </c>
      <c r="M12" s="35">
        <f t="shared" si="0"/>
        <v>2288</v>
      </c>
      <c r="N12" s="37">
        <f t="shared" si="0"/>
        <v>12745</v>
      </c>
    </row>
    <row r="13" spans="1:14" ht="15.75" customHeight="1">
      <c r="A13" s="409" t="s">
        <v>325</v>
      </c>
      <c r="K13" s="138"/>
      <c r="N13" s="38" t="s">
        <v>250</v>
      </c>
    </row>
    <row r="14" spans="1:14" ht="14.25" customHeight="1">
      <c r="A14" s="409" t="s">
        <v>415</v>
      </c>
      <c r="K14" s="138"/>
      <c r="N14" s="38"/>
    </row>
    <row r="15" spans="1:13" ht="15.75" customHeight="1">
      <c r="A15" s="770" t="s">
        <v>15</v>
      </c>
      <c r="L15" s="39"/>
      <c r="M15" s="40"/>
    </row>
    <row r="16" spans="11:13" ht="12.75">
      <c r="K16"/>
      <c r="M16"/>
    </row>
  </sheetData>
  <mergeCells count="1">
    <mergeCell ref="A5:A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headerFooter alignWithMargins="0">
    <oddFooter>&amp;L&amp;8Datos provisionales a fecha 18/01/2005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80"/>
  <sheetViews>
    <sheetView showGridLines="0" workbookViewId="0" topLeftCell="A1">
      <selection activeCell="A13" sqref="A13"/>
    </sheetView>
  </sheetViews>
  <sheetFormatPr defaultColWidth="13.00390625" defaultRowHeight="12.75"/>
  <cols>
    <col min="1" max="1" width="43.28125" style="429" customWidth="1"/>
    <col min="2" max="2" width="7.7109375" style="439" customWidth="1"/>
    <col min="3" max="3" width="2.7109375" style="429" customWidth="1"/>
    <col min="4" max="4" width="7.7109375" style="439" customWidth="1"/>
    <col min="5" max="5" width="2.7109375" style="429" customWidth="1"/>
    <col min="6" max="6" width="7.7109375" style="439" customWidth="1"/>
    <col min="7" max="7" width="2.7109375" style="429" customWidth="1"/>
    <col min="8" max="8" width="7.7109375" style="439" customWidth="1"/>
    <col min="9" max="9" width="2.7109375" style="429" customWidth="1"/>
    <col min="10" max="10" width="2.8515625" style="429" customWidth="1"/>
    <col min="11" max="16384" width="13.00390625" style="429" customWidth="1"/>
  </cols>
  <sheetData>
    <row r="1" spans="1:10" s="421" customFormat="1" ht="18" customHeight="1">
      <c r="A1" s="417" t="s">
        <v>132</v>
      </c>
      <c r="B1" s="418"/>
      <c r="C1" s="419"/>
      <c r="D1" s="418"/>
      <c r="E1" s="419"/>
      <c r="F1" s="418"/>
      <c r="G1" s="419"/>
      <c r="H1" s="418"/>
      <c r="I1" s="419"/>
      <c r="J1" s="420"/>
    </row>
    <row r="2" spans="1:10" s="421" customFormat="1" ht="18" customHeight="1">
      <c r="A2" s="417" t="s">
        <v>396</v>
      </c>
      <c r="B2" s="418"/>
      <c r="C2" s="419"/>
      <c r="D2" s="418"/>
      <c r="E2" s="419"/>
      <c r="F2" s="418"/>
      <c r="G2" s="419"/>
      <c r="H2" s="418"/>
      <c r="I2" s="419"/>
      <c r="J2" s="420"/>
    </row>
    <row r="3" spans="1:10" s="421" customFormat="1" ht="18" customHeight="1">
      <c r="A3" s="422" t="s">
        <v>404</v>
      </c>
      <c r="B3" s="423"/>
      <c r="C3" s="424"/>
      <c r="D3" s="224"/>
      <c r="E3" s="225"/>
      <c r="F3" s="224"/>
      <c r="G3" s="225"/>
      <c r="H3" s="226"/>
      <c r="I3" s="425"/>
      <c r="J3" s="420"/>
    </row>
    <row r="4" spans="1:9" s="426" customFormat="1" ht="16.5" customHeight="1">
      <c r="A4" s="228"/>
      <c r="B4" s="229"/>
      <c r="C4" s="228"/>
      <c r="D4" s="229"/>
      <c r="E4" s="228"/>
      <c r="F4" s="229"/>
      <c r="G4" s="228"/>
      <c r="H4" s="229"/>
      <c r="I4" s="230"/>
    </row>
    <row r="5" spans="1:28" ht="24.75" customHeight="1">
      <c r="A5" s="790" t="s">
        <v>135</v>
      </c>
      <c r="B5" s="231" t="s">
        <v>43</v>
      </c>
      <c r="C5" s="232"/>
      <c r="D5" s="233"/>
      <c r="E5" s="234"/>
      <c r="F5" s="233"/>
      <c r="G5" s="235"/>
      <c r="H5" s="427" t="s">
        <v>397</v>
      </c>
      <c r="I5" s="428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</row>
    <row r="6" spans="1:28" ht="24.75" customHeight="1">
      <c r="A6" s="784"/>
      <c r="B6" s="430" t="s">
        <v>4</v>
      </c>
      <c r="C6" s="431"/>
      <c r="D6" s="430" t="s">
        <v>5</v>
      </c>
      <c r="E6" s="431"/>
      <c r="F6" s="430" t="s">
        <v>6</v>
      </c>
      <c r="G6" s="432"/>
      <c r="H6" s="433"/>
      <c r="I6" s="434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</row>
    <row r="7" spans="1:28" s="439" customFormat="1" ht="21.75" customHeight="1">
      <c r="A7" s="435" t="s">
        <v>398</v>
      </c>
      <c r="B7" s="436">
        <v>60</v>
      </c>
      <c r="C7" s="336"/>
      <c r="D7" s="436">
        <v>1</v>
      </c>
      <c r="E7" s="336"/>
      <c r="F7" s="436"/>
      <c r="G7" s="336"/>
      <c r="H7" s="436">
        <f>SUM(B7:F7)</f>
        <v>61</v>
      </c>
      <c r="I7" s="437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</row>
    <row r="8" spans="1:28" s="439" customFormat="1" ht="21.75" customHeight="1">
      <c r="A8" s="440" t="s">
        <v>13</v>
      </c>
      <c r="B8" s="441">
        <f>SUM(B7:B7)</f>
        <v>60</v>
      </c>
      <c r="C8" s="442"/>
      <c r="D8" s="441">
        <f>SUM(D7:D7)</f>
        <v>1</v>
      </c>
      <c r="E8" s="442"/>
      <c r="F8" s="441">
        <f>SUM(F7:F7)</f>
        <v>0</v>
      </c>
      <c r="G8" s="442"/>
      <c r="H8" s="443">
        <f>SUM(B8:F8)</f>
        <v>61</v>
      </c>
      <c r="I8" s="444"/>
      <c r="J8" s="438"/>
      <c r="K8" s="445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</row>
    <row r="9" spans="1:28" s="439" customFormat="1" ht="21.75" customHeight="1">
      <c r="A9" s="446" t="s">
        <v>399</v>
      </c>
      <c r="B9" s="447"/>
      <c r="C9" s="447"/>
      <c r="D9" s="447"/>
      <c r="E9" s="447"/>
      <c r="F9" s="447"/>
      <c r="G9" s="236"/>
      <c r="H9" s="447">
        <v>2205</v>
      </c>
      <c r="I9" s="444"/>
      <c r="J9" s="438"/>
      <c r="K9" s="445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</row>
    <row r="10" spans="1:28" s="439" customFormat="1" ht="21.75" customHeight="1">
      <c r="A10" s="448" t="s">
        <v>400</v>
      </c>
      <c r="B10" s="449"/>
      <c r="C10" s="450"/>
      <c r="D10" s="449"/>
      <c r="E10" s="450"/>
      <c r="F10" s="449"/>
      <c r="G10" s="451"/>
      <c r="H10" s="452">
        <f>+H8*1000/$H$9</f>
        <v>27.664399092970523</v>
      </c>
      <c r="I10" s="444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</row>
    <row r="11" spans="1:28" ht="18">
      <c r="A11" s="719" t="s">
        <v>402</v>
      </c>
      <c r="B11" s="438"/>
      <c r="C11" s="421"/>
      <c r="D11" s="438"/>
      <c r="E11" s="421"/>
      <c r="F11" s="438"/>
      <c r="G11" s="421"/>
      <c r="H11" s="438"/>
      <c r="J11" s="421"/>
      <c r="K11" s="421" t="s">
        <v>403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</row>
    <row r="12" spans="1:28" ht="18">
      <c r="A12" s="719" t="s">
        <v>405</v>
      </c>
      <c r="B12" s="438"/>
      <c r="C12" s="421"/>
      <c r="D12" s="438"/>
      <c r="E12" s="421"/>
      <c r="F12" s="438"/>
      <c r="G12" s="421"/>
      <c r="H12" s="438"/>
      <c r="I12" s="453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ht="18">
      <c r="A13" s="770" t="s">
        <v>15</v>
      </c>
      <c r="B13" s="454"/>
      <c r="C13" s="454"/>
      <c r="D13" s="454"/>
      <c r="E13" s="454"/>
      <c r="F13" s="454"/>
      <c r="G13" s="454"/>
      <c r="H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8" ht="21.75" customHeight="1">
      <c r="A14" s="421"/>
      <c r="B14" s="438"/>
      <c r="C14" s="438"/>
      <c r="D14" s="438"/>
      <c r="E14" s="438"/>
      <c r="F14" s="438"/>
      <c r="G14" s="438"/>
      <c r="H14" s="438"/>
      <c r="I14" s="239" t="s">
        <v>401</v>
      </c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</row>
    <row r="15" spans="1:28" ht="18">
      <c r="A15" s="421"/>
      <c r="B15" s="438"/>
      <c r="C15" s="421"/>
      <c r="D15" s="438"/>
      <c r="E15" s="421"/>
      <c r="F15" s="438"/>
      <c r="G15" s="421"/>
      <c r="H15" s="438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</row>
    <row r="16" spans="1:28" ht="18">
      <c r="A16" s="421"/>
      <c r="B16" s="438"/>
      <c r="C16" s="421"/>
      <c r="D16" s="438"/>
      <c r="E16" s="421"/>
      <c r="F16" s="438"/>
      <c r="G16" s="421"/>
      <c r="H16" s="438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</row>
    <row r="17" spans="1:28" ht="18">
      <c r="A17" s="421"/>
      <c r="B17" s="438"/>
      <c r="C17" s="421"/>
      <c r="D17" s="438"/>
      <c r="E17" s="421"/>
      <c r="F17" s="438"/>
      <c r="G17" s="421"/>
      <c r="H17" s="438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</row>
    <row r="18" spans="1:28" ht="18">
      <c r="A18" s="421"/>
      <c r="B18" s="438"/>
      <c r="C18" s="421"/>
      <c r="D18" s="438"/>
      <c r="E18" s="421"/>
      <c r="F18" s="438"/>
      <c r="G18" s="421"/>
      <c r="H18" s="438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</row>
    <row r="19" spans="1:28" ht="18">
      <c r="A19" s="421"/>
      <c r="B19" s="438"/>
      <c r="C19" s="421"/>
      <c r="D19" s="438"/>
      <c r="E19" s="421"/>
      <c r="F19" s="438"/>
      <c r="G19" s="421"/>
      <c r="H19" s="438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</row>
    <row r="20" spans="1:28" ht="18">
      <c r="A20" s="421"/>
      <c r="B20" s="438"/>
      <c r="C20" s="421"/>
      <c r="D20" s="438"/>
      <c r="E20" s="421"/>
      <c r="F20" s="438"/>
      <c r="G20" s="421"/>
      <c r="H20" s="438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</row>
    <row r="21" spans="1:28" ht="18">
      <c r="A21" s="421"/>
      <c r="B21" s="438"/>
      <c r="C21" s="421"/>
      <c r="D21" s="438"/>
      <c r="E21" s="421"/>
      <c r="F21" s="438"/>
      <c r="G21" s="421"/>
      <c r="H21" s="438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</row>
    <row r="22" spans="1:28" ht="18">
      <c r="A22" s="421"/>
      <c r="B22" s="438"/>
      <c r="C22" s="421"/>
      <c r="D22" s="438"/>
      <c r="E22" s="421"/>
      <c r="F22" s="438"/>
      <c r="G22" s="421"/>
      <c r="H22" s="438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</row>
    <row r="23" spans="1:28" ht="18">
      <c r="A23" s="421"/>
      <c r="B23" s="438"/>
      <c r="C23" s="421"/>
      <c r="D23" s="438"/>
      <c r="E23" s="421"/>
      <c r="F23" s="438"/>
      <c r="G23" s="421"/>
      <c r="H23" s="438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</row>
    <row r="24" spans="1:28" ht="18">
      <c r="A24" s="421"/>
      <c r="B24" s="438"/>
      <c r="C24" s="421"/>
      <c r="D24" s="438"/>
      <c r="E24" s="421"/>
      <c r="F24" s="438"/>
      <c r="G24" s="421"/>
      <c r="H24" s="438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</row>
    <row r="25" spans="1:28" ht="18">
      <c r="A25" s="421"/>
      <c r="B25" s="438"/>
      <c r="C25" s="421"/>
      <c r="D25" s="438"/>
      <c r="E25" s="421"/>
      <c r="F25" s="438"/>
      <c r="G25" s="421"/>
      <c r="H25" s="438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</row>
    <row r="26" spans="1:28" ht="18">
      <c r="A26" s="421"/>
      <c r="B26" s="438"/>
      <c r="C26" s="421"/>
      <c r="D26" s="438"/>
      <c r="E26" s="421"/>
      <c r="F26" s="438"/>
      <c r="G26" s="421"/>
      <c r="H26" s="438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</row>
    <row r="27" spans="1:28" ht="18">
      <c r="A27" s="421"/>
      <c r="B27" s="438"/>
      <c r="C27" s="421"/>
      <c r="D27" s="438"/>
      <c r="E27" s="421"/>
      <c r="F27" s="438"/>
      <c r="G27" s="421"/>
      <c r="H27" s="438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</row>
    <row r="28" spans="1:28" ht="18">
      <c r="A28" s="421"/>
      <c r="B28" s="438"/>
      <c r="C28" s="421"/>
      <c r="D28" s="438"/>
      <c r="E28" s="421"/>
      <c r="F28" s="438"/>
      <c r="G28" s="421"/>
      <c r="H28" s="438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</row>
    <row r="29" spans="1:28" ht="18">
      <c r="A29" s="421"/>
      <c r="B29" s="438"/>
      <c r="C29" s="421"/>
      <c r="D29" s="438"/>
      <c r="E29" s="421"/>
      <c r="F29" s="438"/>
      <c r="G29" s="421"/>
      <c r="H29" s="438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</row>
    <row r="30" spans="1:28" ht="18">
      <c r="A30" s="421"/>
      <c r="B30" s="438"/>
      <c r="C30" s="421"/>
      <c r="D30" s="438"/>
      <c r="E30" s="421"/>
      <c r="F30" s="438"/>
      <c r="G30" s="421"/>
      <c r="H30" s="438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</row>
    <row r="31" spans="1:28" ht="18">
      <c r="A31" s="421"/>
      <c r="B31" s="438"/>
      <c r="C31" s="421"/>
      <c r="D31" s="438"/>
      <c r="E31" s="421"/>
      <c r="F31" s="438"/>
      <c r="G31" s="421"/>
      <c r="H31" s="438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</row>
    <row r="32" spans="1:28" ht="18">
      <c r="A32" s="421"/>
      <c r="B32" s="438"/>
      <c r="C32" s="421"/>
      <c r="D32" s="438"/>
      <c r="E32" s="421"/>
      <c r="F32" s="438"/>
      <c r="G32" s="421"/>
      <c r="H32" s="438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</row>
    <row r="33" spans="1:28" ht="18">
      <c r="A33" s="421"/>
      <c r="B33" s="438"/>
      <c r="C33" s="421"/>
      <c r="D33" s="438"/>
      <c r="E33" s="421"/>
      <c r="F33" s="438"/>
      <c r="G33" s="421"/>
      <c r="H33" s="438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</row>
    <row r="34" spans="1:28" ht="18">
      <c r="A34" s="421"/>
      <c r="B34" s="438"/>
      <c r="C34" s="421"/>
      <c r="D34" s="438"/>
      <c r="E34" s="421"/>
      <c r="F34" s="438"/>
      <c r="G34" s="421"/>
      <c r="H34" s="438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</row>
    <row r="35" spans="1:28" ht="18">
      <c r="A35" s="421"/>
      <c r="B35" s="438"/>
      <c r="C35" s="421"/>
      <c r="D35" s="438"/>
      <c r="E35" s="421"/>
      <c r="F35" s="438"/>
      <c r="G35" s="421"/>
      <c r="H35" s="438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</row>
    <row r="36" spans="1:28" ht="18">
      <c r="A36" s="421"/>
      <c r="B36" s="438"/>
      <c r="C36" s="421"/>
      <c r="D36" s="438"/>
      <c r="E36" s="421"/>
      <c r="F36" s="438"/>
      <c r="G36" s="421"/>
      <c r="H36" s="438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</row>
    <row r="37" spans="1:28" ht="18">
      <c r="A37" s="421"/>
      <c r="B37" s="438"/>
      <c r="C37" s="421"/>
      <c r="D37" s="438"/>
      <c r="E37" s="421"/>
      <c r="F37" s="438"/>
      <c r="G37" s="421"/>
      <c r="H37" s="438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</row>
    <row r="38" spans="1:28" ht="18">
      <c r="A38" s="421"/>
      <c r="B38" s="438"/>
      <c r="C38" s="421"/>
      <c r="D38" s="438"/>
      <c r="E38" s="421"/>
      <c r="F38" s="438"/>
      <c r="G38" s="421"/>
      <c r="H38" s="438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</row>
    <row r="39" spans="1:28" ht="18">
      <c r="A39" s="421"/>
      <c r="B39" s="438"/>
      <c r="C39" s="421"/>
      <c r="D39" s="438"/>
      <c r="E39" s="421"/>
      <c r="F39" s="438"/>
      <c r="G39" s="421"/>
      <c r="H39" s="438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</row>
    <row r="40" spans="1:28" ht="18">
      <c r="A40" s="421"/>
      <c r="B40" s="438"/>
      <c r="C40" s="421"/>
      <c r="D40" s="438"/>
      <c r="E40" s="421"/>
      <c r="F40" s="438"/>
      <c r="G40" s="421"/>
      <c r="H40" s="438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</row>
    <row r="41" spans="1:28" ht="18">
      <c r="A41" s="421"/>
      <c r="B41" s="438"/>
      <c r="C41" s="421"/>
      <c r="D41" s="438"/>
      <c r="E41" s="421"/>
      <c r="F41" s="438"/>
      <c r="G41" s="421"/>
      <c r="H41" s="438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</row>
    <row r="42" spans="1:28" ht="18">
      <c r="A42" s="421"/>
      <c r="B42" s="438"/>
      <c r="C42" s="421"/>
      <c r="D42" s="438"/>
      <c r="E42" s="421"/>
      <c r="F42" s="438"/>
      <c r="G42" s="421"/>
      <c r="H42" s="438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</row>
    <row r="43" spans="1:28" ht="18">
      <c r="A43" s="421"/>
      <c r="B43" s="438"/>
      <c r="C43" s="421"/>
      <c r="D43" s="438"/>
      <c r="E43" s="421"/>
      <c r="F43" s="438"/>
      <c r="G43" s="421"/>
      <c r="H43" s="438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</row>
    <row r="44" spans="1:28" ht="18">
      <c r="A44" s="421"/>
      <c r="B44" s="438"/>
      <c r="C44" s="421"/>
      <c r="D44" s="438"/>
      <c r="E44" s="421"/>
      <c r="F44" s="438"/>
      <c r="G44" s="421"/>
      <c r="H44" s="438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</row>
    <row r="45" spans="1:28" ht="18">
      <c r="A45" s="421"/>
      <c r="B45" s="438"/>
      <c r="C45" s="421"/>
      <c r="D45" s="438"/>
      <c r="E45" s="421"/>
      <c r="F45" s="438"/>
      <c r="G45" s="421"/>
      <c r="H45" s="438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</row>
    <row r="46" spans="1:28" ht="18">
      <c r="A46" s="421"/>
      <c r="B46" s="438"/>
      <c r="C46" s="421"/>
      <c r="D46" s="438"/>
      <c r="E46" s="421"/>
      <c r="F46" s="438"/>
      <c r="G46" s="421"/>
      <c r="H46" s="438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</row>
    <row r="47" spans="1:28" ht="18">
      <c r="A47" s="421"/>
      <c r="B47" s="438"/>
      <c r="C47" s="421"/>
      <c r="D47" s="438"/>
      <c r="E47" s="421"/>
      <c r="F47" s="438"/>
      <c r="G47" s="421"/>
      <c r="H47" s="438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</row>
    <row r="48" spans="1:28" ht="18">
      <c r="A48" s="421"/>
      <c r="B48" s="438"/>
      <c r="C48" s="421"/>
      <c r="D48" s="438"/>
      <c r="E48" s="421"/>
      <c r="F48" s="438"/>
      <c r="G48" s="421"/>
      <c r="H48" s="438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</row>
    <row r="49" spans="1:28" ht="18">
      <c r="A49" s="421"/>
      <c r="B49" s="438"/>
      <c r="C49" s="421"/>
      <c r="D49" s="438"/>
      <c r="E49" s="421"/>
      <c r="F49" s="438"/>
      <c r="G49" s="421"/>
      <c r="H49" s="438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</row>
    <row r="50" spans="1:28" ht="18">
      <c r="A50" s="421"/>
      <c r="B50" s="438"/>
      <c r="C50" s="421"/>
      <c r="D50" s="438"/>
      <c r="E50" s="421"/>
      <c r="F50" s="438"/>
      <c r="G50" s="421"/>
      <c r="H50" s="438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</row>
    <row r="51" spans="1:28" ht="18">
      <c r="A51" s="421"/>
      <c r="B51" s="438"/>
      <c r="C51" s="421"/>
      <c r="D51" s="438"/>
      <c r="E51" s="421"/>
      <c r="F51" s="438"/>
      <c r="G51" s="421"/>
      <c r="H51" s="438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</row>
    <row r="52" spans="1:28" ht="18">
      <c r="A52" s="421"/>
      <c r="B52" s="438"/>
      <c r="C52" s="421"/>
      <c r="D52" s="438"/>
      <c r="E52" s="421"/>
      <c r="F52" s="438"/>
      <c r="G52" s="421"/>
      <c r="H52" s="438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</row>
    <row r="53" spans="1:28" ht="18">
      <c r="A53" s="421"/>
      <c r="B53" s="438"/>
      <c r="C53" s="421"/>
      <c r="D53" s="438"/>
      <c r="E53" s="421"/>
      <c r="F53" s="438"/>
      <c r="G53" s="421"/>
      <c r="H53" s="438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</row>
    <row r="54" spans="1:28" ht="18">
      <c r="A54" s="421"/>
      <c r="B54" s="438"/>
      <c r="C54" s="421"/>
      <c r="D54" s="438"/>
      <c r="E54" s="421"/>
      <c r="F54" s="438"/>
      <c r="G54" s="421"/>
      <c r="H54" s="438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</row>
    <row r="55" spans="1:28" ht="18">
      <c r="A55" s="421"/>
      <c r="B55" s="438"/>
      <c r="C55" s="421"/>
      <c r="D55" s="438"/>
      <c r="E55" s="421"/>
      <c r="F55" s="438"/>
      <c r="G55" s="421"/>
      <c r="H55" s="438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</row>
    <row r="56" spans="1:28" ht="18">
      <c r="A56" s="421"/>
      <c r="B56" s="438"/>
      <c r="C56" s="421"/>
      <c r="D56" s="438"/>
      <c r="E56" s="421"/>
      <c r="F56" s="438"/>
      <c r="G56" s="421"/>
      <c r="H56" s="438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</row>
    <row r="57" spans="1:28" ht="18">
      <c r="A57" s="421"/>
      <c r="B57" s="438"/>
      <c r="C57" s="421"/>
      <c r="D57" s="438"/>
      <c r="E57" s="421"/>
      <c r="F57" s="438"/>
      <c r="G57" s="421"/>
      <c r="H57" s="438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</row>
    <row r="58" spans="1:28" ht="18">
      <c r="A58" s="421"/>
      <c r="B58" s="438"/>
      <c r="C58" s="421"/>
      <c r="D58" s="438"/>
      <c r="E58" s="421"/>
      <c r="F58" s="438"/>
      <c r="G58" s="421"/>
      <c r="H58" s="438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</row>
    <row r="59" spans="1:28" ht="18">
      <c r="A59" s="421"/>
      <c r="B59" s="438"/>
      <c r="C59" s="421"/>
      <c r="D59" s="438"/>
      <c r="E59" s="421"/>
      <c r="F59" s="438"/>
      <c r="G59" s="421"/>
      <c r="H59" s="438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</row>
    <row r="60" spans="1:28" ht="18">
      <c r="A60" s="421"/>
      <c r="B60" s="438"/>
      <c r="C60" s="421"/>
      <c r="D60" s="438"/>
      <c r="E60" s="421"/>
      <c r="F60" s="438"/>
      <c r="G60" s="421"/>
      <c r="H60" s="438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</row>
    <row r="61" spans="1:28" ht="18">
      <c r="A61" s="421"/>
      <c r="B61" s="438"/>
      <c r="C61" s="421"/>
      <c r="D61" s="438"/>
      <c r="E61" s="421"/>
      <c r="F61" s="438"/>
      <c r="G61" s="421"/>
      <c r="H61" s="438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</row>
    <row r="62" spans="1:28" ht="18">
      <c r="A62" s="421"/>
      <c r="B62" s="438"/>
      <c r="C62" s="421"/>
      <c r="D62" s="438"/>
      <c r="E62" s="421"/>
      <c r="F62" s="438"/>
      <c r="G62" s="421"/>
      <c r="H62" s="438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</row>
    <row r="63" spans="1:28" ht="18">
      <c r="A63" s="421"/>
      <c r="B63" s="438"/>
      <c r="C63" s="421"/>
      <c r="D63" s="438"/>
      <c r="E63" s="421"/>
      <c r="F63" s="438"/>
      <c r="G63" s="421"/>
      <c r="H63" s="438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</row>
    <row r="64" spans="1:28" ht="18">
      <c r="A64" s="421"/>
      <c r="B64" s="438"/>
      <c r="C64" s="421"/>
      <c r="D64" s="438"/>
      <c r="E64" s="421"/>
      <c r="F64" s="438"/>
      <c r="G64" s="421"/>
      <c r="H64" s="438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</row>
    <row r="65" spans="1:28" ht="18">
      <c r="A65" s="421"/>
      <c r="B65" s="438"/>
      <c r="C65" s="421"/>
      <c r="D65" s="438"/>
      <c r="E65" s="421"/>
      <c r="F65" s="438"/>
      <c r="G65" s="421"/>
      <c r="H65" s="438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</row>
    <row r="66" spans="1:28" ht="18">
      <c r="A66" s="421"/>
      <c r="B66" s="438"/>
      <c r="C66" s="421"/>
      <c r="D66" s="438"/>
      <c r="E66" s="421"/>
      <c r="F66" s="438"/>
      <c r="G66" s="421"/>
      <c r="H66" s="438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</row>
    <row r="67" spans="1:28" ht="18">
      <c r="A67" s="421"/>
      <c r="B67" s="438"/>
      <c r="C67" s="421"/>
      <c r="D67" s="438"/>
      <c r="E67" s="421"/>
      <c r="F67" s="438"/>
      <c r="G67" s="421"/>
      <c r="H67" s="438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</row>
    <row r="68" spans="1:28" ht="18">
      <c r="A68" s="421"/>
      <c r="B68" s="438"/>
      <c r="C68" s="421"/>
      <c r="D68" s="438"/>
      <c r="E68" s="421"/>
      <c r="F68" s="438"/>
      <c r="G68" s="421"/>
      <c r="H68" s="438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</row>
    <row r="69" spans="1:28" ht="18">
      <c r="A69" s="421"/>
      <c r="B69" s="438"/>
      <c r="C69" s="421"/>
      <c r="D69" s="438"/>
      <c r="E69" s="421"/>
      <c r="F69" s="438"/>
      <c r="G69" s="421"/>
      <c r="H69" s="438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</row>
    <row r="70" spans="1:28" ht="18">
      <c r="A70" s="421"/>
      <c r="B70" s="438"/>
      <c r="C70" s="421"/>
      <c r="D70" s="438"/>
      <c r="E70" s="421"/>
      <c r="F70" s="438"/>
      <c r="G70" s="421"/>
      <c r="H70" s="438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</row>
    <row r="71" spans="1:28" ht="18">
      <c r="A71" s="421"/>
      <c r="B71" s="438"/>
      <c r="C71" s="421"/>
      <c r="D71" s="438"/>
      <c r="E71" s="421"/>
      <c r="F71" s="438"/>
      <c r="G71" s="421"/>
      <c r="H71" s="438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  <c r="AA71" s="421"/>
      <c r="AB71" s="421"/>
    </row>
    <row r="72" spans="1:28" ht="18">
      <c r="A72" s="421"/>
      <c r="B72" s="438"/>
      <c r="C72" s="421"/>
      <c r="D72" s="438"/>
      <c r="E72" s="421"/>
      <c r="F72" s="438"/>
      <c r="G72" s="421"/>
      <c r="H72" s="438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</row>
    <row r="73" spans="1:28" ht="18">
      <c r="A73" s="421"/>
      <c r="B73" s="438"/>
      <c r="C73" s="421"/>
      <c r="D73" s="438"/>
      <c r="E73" s="421"/>
      <c r="F73" s="438"/>
      <c r="G73" s="421"/>
      <c r="H73" s="438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</row>
    <row r="74" spans="1:28" ht="18">
      <c r="A74" s="421"/>
      <c r="B74" s="438"/>
      <c r="C74" s="421"/>
      <c r="D74" s="438"/>
      <c r="E74" s="421"/>
      <c r="F74" s="438"/>
      <c r="G74" s="421"/>
      <c r="H74" s="438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</row>
    <row r="75" spans="1:28" ht="18">
      <c r="A75" s="421"/>
      <c r="B75" s="438"/>
      <c r="C75" s="421"/>
      <c r="D75" s="438"/>
      <c r="E75" s="421"/>
      <c r="F75" s="438"/>
      <c r="G75" s="421"/>
      <c r="H75" s="438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1"/>
    </row>
    <row r="76" spans="1:28" ht="18">
      <c r="A76" s="421"/>
      <c r="B76" s="438"/>
      <c r="C76" s="421"/>
      <c r="D76" s="438"/>
      <c r="E76" s="421"/>
      <c r="F76" s="438"/>
      <c r="G76" s="421"/>
      <c r="H76" s="438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/>
      <c r="Z76" s="421"/>
      <c r="AA76" s="421"/>
      <c r="AB76" s="421"/>
    </row>
    <row r="77" spans="1:28" ht="18">
      <c r="A77" s="421"/>
      <c r="B77" s="438"/>
      <c r="C77" s="421"/>
      <c r="D77" s="438"/>
      <c r="E77" s="421"/>
      <c r="F77" s="438"/>
      <c r="G77" s="421"/>
      <c r="H77" s="438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</row>
    <row r="78" spans="1:28" ht="18">
      <c r="A78" s="421"/>
      <c r="B78" s="438"/>
      <c r="C78" s="421"/>
      <c r="D78" s="438"/>
      <c r="E78" s="421"/>
      <c r="F78" s="438"/>
      <c r="G78" s="421"/>
      <c r="H78" s="438"/>
      <c r="I78" s="421"/>
      <c r="J78" s="421"/>
      <c r="K78" s="421"/>
      <c r="L78" s="421"/>
      <c r="M78" s="421"/>
      <c r="N78" s="421"/>
      <c r="O78" s="421"/>
      <c r="P78" s="421"/>
      <c r="Q78" s="421"/>
      <c r="R78" s="421"/>
      <c r="S78" s="421"/>
      <c r="T78" s="421"/>
      <c r="U78" s="421"/>
      <c r="V78" s="421"/>
      <c r="W78" s="421"/>
      <c r="X78" s="421"/>
      <c r="Y78" s="421"/>
      <c r="Z78" s="421"/>
      <c r="AA78" s="421"/>
      <c r="AB78" s="421"/>
    </row>
    <row r="79" spans="1:28" ht="18">
      <c r="A79" s="421"/>
      <c r="B79" s="438"/>
      <c r="C79" s="421"/>
      <c r="D79" s="438"/>
      <c r="E79" s="421"/>
      <c r="F79" s="438"/>
      <c r="G79" s="421"/>
      <c r="H79" s="438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</row>
    <row r="80" spans="1:28" ht="18">
      <c r="A80" s="421"/>
      <c r="B80" s="438"/>
      <c r="C80" s="421"/>
      <c r="D80" s="438"/>
      <c r="E80" s="421"/>
      <c r="F80" s="438"/>
      <c r="G80" s="421"/>
      <c r="H80" s="438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</row>
  </sheetData>
  <mergeCells count="1">
    <mergeCell ref="A5:A6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&amp;L&amp;9Datos provisionales a fecha 18/01/2005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4">
      <selection activeCell="A20" sqref="A20"/>
    </sheetView>
  </sheetViews>
  <sheetFormatPr defaultColWidth="11.421875" defaultRowHeight="12.75"/>
  <cols>
    <col min="1" max="1" width="33.140625" style="82" customWidth="1"/>
    <col min="2" max="4" width="11.7109375" style="10" customWidth="1"/>
    <col min="5" max="5" width="11.7109375" style="84" customWidth="1"/>
    <col min="6" max="6" width="2.8515625" style="9" customWidth="1"/>
    <col min="7" max="7" width="7.140625" style="9" customWidth="1"/>
    <col min="8" max="9" width="6.140625" style="9" customWidth="1"/>
    <col min="10" max="10" width="6.7109375" style="9" customWidth="1"/>
    <col min="11" max="11" width="6.28125" style="9" customWidth="1"/>
    <col min="12" max="16384" width="11.57421875" style="9" customWidth="1"/>
  </cols>
  <sheetData>
    <row r="1" spans="1:5" ht="18">
      <c r="A1" s="6" t="s">
        <v>158</v>
      </c>
      <c r="B1" s="7"/>
      <c r="C1" s="7"/>
      <c r="D1" s="7"/>
      <c r="E1" s="70"/>
    </row>
    <row r="2" spans="1:5" ht="18">
      <c r="A2" s="6" t="s">
        <v>159</v>
      </c>
      <c r="B2" s="7"/>
      <c r="C2" s="7"/>
      <c r="D2" s="7"/>
      <c r="E2" s="70"/>
    </row>
    <row r="3" spans="1:5" ht="18">
      <c r="A3" s="8" t="s">
        <v>331</v>
      </c>
      <c r="B3" s="7"/>
      <c r="C3" s="7"/>
      <c r="D3" s="7"/>
      <c r="E3" s="70"/>
    </row>
    <row r="4" spans="1:5" ht="12" customHeight="1">
      <c r="A4" s="8"/>
      <c r="B4" s="7"/>
      <c r="C4" s="7"/>
      <c r="D4" s="7"/>
      <c r="E4" s="70"/>
    </row>
    <row r="5" spans="1:5" ht="19.5" customHeight="1">
      <c r="A5" s="791" t="s">
        <v>161</v>
      </c>
      <c r="B5" s="23" t="s">
        <v>160</v>
      </c>
      <c r="C5" s="24"/>
      <c r="D5" s="25"/>
      <c r="E5" s="72"/>
    </row>
    <row r="6" spans="1:5" s="74" customFormat="1" ht="25.5">
      <c r="A6" s="792"/>
      <c r="B6" s="327" t="s">
        <v>162</v>
      </c>
      <c r="C6" s="327" t="s">
        <v>163</v>
      </c>
      <c r="D6" s="327" t="s">
        <v>39</v>
      </c>
      <c r="E6" s="73" t="s">
        <v>13</v>
      </c>
    </row>
    <row r="7" spans="1:7" ht="15.75" customHeight="1">
      <c r="A7" s="71" t="s">
        <v>164</v>
      </c>
      <c r="B7" s="75">
        <v>20</v>
      </c>
      <c r="C7" s="75">
        <v>7</v>
      </c>
      <c r="D7" s="75" t="s">
        <v>343</v>
      </c>
      <c r="E7" s="76">
        <f>SUM(B7:D7)</f>
        <v>27</v>
      </c>
      <c r="G7" s="293"/>
    </row>
    <row r="8" spans="1:7" ht="15.75" customHeight="1">
      <c r="A8" s="77" t="s">
        <v>423</v>
      </c>
      <c r="B8" s="75">
        <v>79</v>
      </c>
      <c r="C8" s="75">
        <v>35</v>
      </c>
      <c r="D8" s="75" t="s">
        <v>343</v>
      </c>
      <c r="E8" s="76">
        <f aca="true" t="shared" si="0" ref="E8:E15">SUM(B8:D8)</f>
        <v>114</v>
      </c>
      <c r="G8" s="293"/>
    </row>
    <row r="9" spans="1:7" ht="15.75" customHeight="1">
      <c r="A9" s="77" t="s">
        <v>165</v>
      </c>
      <c r="B9" s="75">
        <v>198</v>
      </c>
      <c r="C9" s="75">
        <v>132</v>
      </c>
      <c r="D9" s="75" t="s">
        <v>343</v>
      </c>
      <c r="E9" s="76">
        <f t="shared" si="0"/>
        <v>330</v>
      </c>
      <c r="G9" s="293"/>
    </row>
    <row r="10" spans="1:7" ht="15.75" customHeight="1">
      <c r="A10" s="77" t="s">
        <v>422</v>
      </c>
      <c r="B10" s="75">
        <v>100</v>
      </c>
      <c r="C10" s="75">
        <v>71</v>
      </c>
      <c r="D10" s="75" t="s">
        <v>343</v>
      </c>
      <c r="E10" s="76">
        <f t="shared" si="0"/>
        <v>171</v>
      </c>
      <c r="G10" s="293"/>
    </row>
    <row r="11" spans="1:7" ht="15.75" customHeight="1">
      <c r="A11" s="77" t="s">
        <v>421</v>
      </c>
      <c r="B11" s="75">
        <v>666</v>
      </c>
      <c r="C11" s="75">
        <v>401</v>
      </c>
      <c r="D11" s="75">
        <v>1</v>
      </c>
      <c r="E11" s="76">
        <f t="shared" si="0"/>
        <v>1068</v>
      </c>
      <c r="G11" s="293"/>
    </row>
    <row r="12" spans="1:7" ht="15.75" customHeight="1">
      <c r="A12" s="77" t="s">
        <v>166</v>
      </c>
      <c r="B12" s="75">
        <v>151</v>
      </c>
      <c r="C12" s="75">
        <v>57</v>
      </c>
      <c r="D12" s="75">
        <v>30</v>
      </c>
      <c r="E12" s="76">
        <f t="shared" si="0"/>
        <v>238</v>
      </c>
      <c r="G12" s="293"/>
    </row>
    <row r="13" spans="1:7" ht="15.75" customHeight="1">
      <c r="A13" s="77" t="s">
        <v>167</v>
      </c>
      <c r="B13" s="75">
        <v>2165</v>
      </c>
      <c r="C13" s="75">
        <v>2080</v>
      </c>
      <c r="D13" s="75">
        <v>14</v>
      </c>
      <c r="E13" s="76">
        <f t="shared" si="0"/>
        <v>4259</v>
      </c>
      <c r="G13" s="293"/>
    </row>
    <row r="14" spans="1:7" ht="15.75" customHeight="1">
      <c r="A14" s="77" t="s">
        <v>420</v>
      </c>
      <c r="B14" s="75">
        <v>1842</v>
      </c>
      <c r="C14" s="75">
        <v>763</v>
      </c>
      <c r="D14" s="75" t="s">
        <v>343</v>
      </c>
      <c r="E14" s="76">
        <f t="shared" si="0"/>
        <v>2605</v>
      </c>
      <c r="G14" s="293"/>
    </row>
    <row r="15" spans="1:7" ht="15.75" customHeight="1">
      <c r="A15" s="77" t="s">
        <v>168</v>
      </c>
      <c r="B15" s="75">
        <v>1676</v>
      </c>
      <c r="C15" s="75">
        <v>2208</v>
      </c>
      <c r="D15" s="75">
        <v>7</v>
      </c>
      <c r="E15" s="76">
        <f t="shared" si="0"/>
        <v>3891</v>
      </c>
      <c r="G15" s="293"/>
    </row>
    <row r="16" spans="1:7" ht="15.75" customHeight="1">
      <c r="A16" s="30" t="s">
        <v>169</v>
      </c>
      <c r="B16" s="75">
        <v>36</v>
      </c>
      <c r="C16" s="75">
        <v>6</v>
      </c>
      <c r="D16" s="75" t="s">
        <v>343</v>
      </c>
      <c r="E16" s="76">
        <f>SUM(B16:D16)</f>
        <v>42</v>
      </c>
      <c r="G16" s="293"/>
    </row>
    <row r="17" spans="1:7" ht="15.75" customHeight="1">
      <c r="A17" s="78" t="s">
        <v>411</v>
      </c>
      <c r="B17" s="79">
        <f>SUM(B7:B16)</f>
        <v>6933</v>
      </c>
      <c r="C17" s="79">
        <f>SUM(C7:C16)</f>
        <v>5760</v>
      </c>
      <c r="D17" s="79">
        <f>SUM(D7:D16)</f>
        <v>52</v>
      </c>
      <c r="E17" s="328">
        <f>SUM(E7:E16)</f>
        <v>12745</v>
      </c>
      <c r="G17" s="293"/>
    </row>
    <row r="18" spans="1:5" ht="15" customHeight="1">
      <c r="A18" s="409" t="s">
        <v>325</v>
      </c>
      <c r="B18" s="80"/>
      <c r="C18" s="80"/>
      <c r="D18" s="80"/>
      <c r="E18" s="81" t="s">
        <v>251</v>
      </c>
    </row>
    <row r="19" spans="1:5" ht="15" customHeight="1">
      <c r="A19" s="409" t="s">
        <v>415</v>
      </c>
      <c r="E19" s="83"/>
    </row>
    <row r="20" spans="1:5" ht="15" customHeight="1">
      <c r="A20" s="770" t="s">
        <v>15</v>
      </c>
      <c r="E20" s="83"/>
    </row>
    <row r="21" ht="12.75">
      <c r="E21" s="83"/>
    </row>
    <row r="22" ht="12.75">
      <c r="E22" s="83"/>
    </row>
    <row r="23" ht="12.75">
      <c r="E23" s="83"/>
    </row>
    <row r="24" ht="12.75">
      <c r="E24" s="83"/>
    </row>
    <row r="25" ht="12.75">
      <c r="E25" s="83"/>
    </row>
    <row r="26" ht="12.75">
      <c r="E26" s="83"/>
    </row>
    <row r="27" ht="12.75">
      <c r="E27" s="83"/>
    </row>
    <row r="28" ht="12.75">
      <c r="E28" s="83"/>
    </row>
    <row r="29" ht="12.75">
      <c r="E29" s="83"/>
    </row>
    <row r="30" ht="12.75">
      <c r="E30" s="83"/>
    </row>
    <row r="31" ht="12.75">
      <c r="E31" s="83"/>
    </row>
    <row r="32" ht="12.75">
      <c r="E32" s="83"/>
    </row>
    <row r="33" ht="12.75">
      <c r="E33" s="83"/>
    </row>
    <row r="34" ht="12.75">
      <c r="E34" s="83"/>
    </row>
    <row r="35" ht="12.75">
      <c r="E35" s="83"/>
    </row>
    <row r="36" ht="12.75">
      <c r="E36" s="83"/>
    </row>
    <row r="37" ht="12.75">
      <c r="E37" s="83"/>
    </row>
    <row r="38" ht="12.75">
      <c r="E38" s="83"/>
    </row>
    <row r="39" ht="12.75">
      <c r="E39" s="83"/>
    </row>
    <row r="40" ht="12.75">
      <c r="E40" s="83"/>
    </row>
    <row r="41" ht="12.75">
      <c r="E41" s="83"/>
    </row>
    <row r="42" ht="12.75">
      <c r="E42" s="83"/>
    </row>
    <row r="43" ht="12.75">
      <c r="E43" s="83"/>
    </row>
    <row r="44" ht="12.75">
      <c r="E44" s="83"/>
    </row>
    <row r="45" ht="12.75">
      <c r="E45" s="83"/>
    </row>
    <row r="46" ht="12.75">
      <c r="E46" s="83"/>
    </row>
    <row r="47" ht="12.75">
      <c r="E47" s="83"/>
    </row>
    <row r="48" ht="12.75">
      <c r="E48" s="83"/>
    </row>
    <row r="49" ht="12.75">
      <c r="E49" s="83"/>
    </row>
    <row r="50" ht="12.75">
      <c r="E50" s="83"/>
    </row>
    <row r="51" ht="12.75">
      <c r="E51" s="83"/>
    </row>
    <row r="52" ht="12.75">
      <c r="E52" s="83"/>
    </row>
    <row r="53" ht="12.75">
      <c r="E53" s="83"/>
    </row>
    <row r="54" ht="12.75">
      <c r="E54" s="83"/>
    </row>
  </sheetData>
  <mergeCells count="1">
    <mergeCell ref="A5:A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5">
      <selection activeCell="A22" sqref="A22"/>
    </sheetView>
  </sheetViews>
  <sheetFormatPr defaultColWidth="11.421875" defaultRowHeight="12.75"/>
  <cols>
    <col min="1" max="1" width="50.140625" style="2" customWidth="1"/>
    <col min="2" max="16384" width="11.421875" style="2" customWidth="1"/>
  </cols>
  <sheetData>
    <row r="1" spans="1:6" ht="18.75" customHeight="1">
      <c r="A1" s="796" t="s">
        <v>41</v>
      </c>
      <c r="B1" s="796"/>
      <c r="C1" s="796"/>
      <c r="D1" s="796"/>
      <c r="E1" s="796"/>
      <c r="F1" s="796"/>
    </row>
    <row r="2" spans="1:6" ht="15">
      <c r="A2" s="796" t="s">
        <v>281</v>
      </c>
      <c r="B2" s="796"/>
      <c r="C2" s="796"/>
      <c r="D2" s="796"/>
      <c r="E2" s="796"/>
      <c r="F2" s="796"/>
    </row>
    <row r="3" ht="6" customHeight="1"/>
    <row r="4" spans="1:6" ht="12.75">
      <c r="A4" s="797" t="s">
        <v>333</v>
      </c>
      <c r="B4" s="797"/>
      <c r="C4" s="797"/>
      <c r="D4" s="797"/>
      <c r="E4" s="797"/>
      <c r="F4" s="797"/>
    </row>
    <row r="5" ht="8.25" customHeight="1"/>
    <row r="6" spans="1:6" ht="15" customHeight="1">
      <c r="A6" s="785" t="s">
        <v>300</v>
      </c>
      <c r="B6" s="793" t="s">
        <v>170</v>
      </c>
      <c r="C6" s="793"/>
      <c r="D6" s="793"/>
      <c r="E6" s="794" t="s">
        <v>45</v>
      </c>
      <c r="F6" s="795"/>
    </row>
    <row r="7" spans="1:6" ht="15" customHeight="1">
      <c r="A7" s="784"/>
      <c r="B7" s="206" t="s">
        <v>178</v>
      </c>
      <c r="C7" s="206" t="s">
        <v>179</v>
      </c>
      <c r="D7" s="205" t="s">
        <v>297</v>
      </c>
      <c r="E7" s="206" t="s">
        <v>27</v>
      </c>
      <c r="F7" s="206" t="s">
        <v>131</v>
      </c>
    </row>
    <row r="8" spans="1:6" ht="15.75" customHeight="1">
      <c r="A8" s="339" t="s">
        <v>324</v>
      </c>
      <c r="B8" s="342">
        <v>494</v>
      </c>
      <c r="C8" s="342">
        <v>5</v>
      </c>
      <c r="D8" s="354" t="s">
        <v>343</v>
      </c>
      <c r="E8" s="343">
        <f aca="true" t="shared" si="0" ref="E8:E19">SUM(B8:D8)</f>
        <v>499</v>
      </c>
      <c r="F8" s="352">
        <f>+E8/$E$19</f>
        <v>0.03915260886622205</v>
      </c>
    </row>
    <row r="9" spans="1:6" ht="15.75" customHeight="1">
      <c r="A9" s="341" t="s">
        <v>311</v>
      </c>
      <c r="B9" s="343">
        <v>30</v>
      </c>
      <c r="C9" s="343">
        <v>1</v>
      </c>
      <c r="D9" s="355" t="s">
        <v>343</v>
      </c>
      <c r="E9" s="343">
        <f t="shared" si="0"/>
        <v>31</v>
      </c>
      <c r="F9" s="350">
        <f aca="true" t="shared" si="1" ref="F9:F19">+E9/$E$19</f>
        <v>0.0024323264025107884</v>
      </c>
    </row>
    <row r="10" spans="1:6" ht="15.75" customHeight="1">
      <c r="A10" s="341" t="s">
        <v>312</v>
      </c>
      <c r="B10" s="343">
        <v>1963</v>
      </c>
      <c r="C10" s="343">
        <v>34</v>
      </c>
      <c r="D10" s="355">
        <v>1</v>
      </c>
      <c r="E10" s="343">
        <f t="shared" si="0"/>
        <v>1998</v>
      </c>
      <c r="F10" s="350">
        <f t="shared" si="1"/>
        <v>0.15676735974892114</v>
      </c>
    </row>
    <row r="11" spans="1:6" ht="15.75" customHeight="1">
      <c r="A11" s="341" t="s">
        <v>321</v>
      </c>
      <c r="B11" s="343">
        <v>2632</v>
      </c>
      <c r="C11" s="343">
        <v>42</v>
      </c>
      <c r="D11" s="355">
        <v>3</v>
      </c>
      <c r="E11" s="343">
        <f t="shared" si="0"/>
        <v>2677</v>
      </c>
      <c r="F11" s="350">
        <f t="shared" si="1"/>
        <v>0.21004315417810906</v>
      </c>
    </row>
    <row r="12" spans="1:6" ht="15.75" customHeight="1">
      <c r="A12" s="341" t="s">
        <v>322</v>
      </c>
      <c r="B12" s="343">
        <v>2007</v>
      </c>
      <c r="C12" s="343">
        <v>20</v>
      </c>
      <c r="D12" s="355" t="s">
        <v>343</v>
      </c>
      <c r="E12" s="343">
        <f t="shared" si="0"/>
        <v>2027</v>
      </c>
      <c r="F12" s="350">
        <f t="shared" si="1"/>
        <v>0.159042761867399</v>
      </c>
    </row>
    <row r="13" spans="1:6" ht="15.75" customHeight="1">
      <c r="A13" s="341" t="s">
        <v>313</v>
      </c>
      <c r="B13" s="343">
        <v>522</v>
      </c>
      <c r="C13" s="343">
        <v>39</v>
      </c>
      <c r="D13" s="355">
        <v>2</v>
      </c>
      <c r="E13" s="343">
        <f t="shared" si="0"/>
        <v>563</v>
      </c>
      <c r="F13" s="350">
        <f t="shared" si="1"/>
        <v>0.04417418595527658</v>
      </c>
    </row>
    <row r="14" spans="1:6" ht="15.75" customHeight="1">
      <c r="A14" s="341" t="s">
        <v>323</v>
      </c>
      <c r="B14" s="343">
        <v>3719</v>
      </c>
      <c r="C14" s="343">
        <v>4</v>
      </c>
      <c r="D14" s="355" t="s">
        <v>343</v>
      </c>
      <c r="E14" s="343">
        <f t="shared" si="0"/>
        <v>3723</v>
      </c>
      <c r="F14" s="350">
        <f t="shared" si="1"/>
        <v>0.29211455472734404</v>
      </c>
    </row>
    <row r="15" spans="1:6" ht="15.75" customHeight="1">
      <c r="A15" s="341" t="s">
        <v>314</v>
      </c>
      <c r="B15" s="343">
        <v>83</v>
      </c>
      <c r="C15" s="343" t="s">
        <v>343</v>
      </c>
      <c r="D15" s="355" t="s">
        <v>343</v>
      </c>
      <c r="E15" s="343">
        <f t="shared" si="0"/>
        <v>83</v>
      </c>
      <c r="F15" s="350">
        <f t="shared" si="1"/>
        <v>0.0065123577873675955</v>
      </c>
    </row>
    <row r="16" spans="1:6" ht="15.75" customHeight="1">
      <c r="A16" s="341" t="s">
        <v>315</v>
      </c>
      <c r="B16" s="343">
        <v>6</v>
      </c>
      <c r="C16" s="343">
        <v>14</v>
      </c>
      <c r="D16" s="355">
        <v>2</v>
      </c>
      <c r="E16" s="343">
        <f t="shared" si="0"/>
        <v>22</v>
      </c>
      <c r="F16" s="350">
        <f t="shared" si="1"/>
        <v>0.0017261671243624952</v>
      </c>
    </row>
    <row r="17" spans="1:6" ht="15.75" customHeight="1">
      <c r="A17" s="341" t="s">
        <v>316</v>
      </c>
      <c r="B17" s="343">
        <v>895</v>
      </c>
      <c r="C17" s="343">
        <v>12</v>
      </c>
      <c r="D17" s="355" t="s">
        <v>343</v>
      </c>
      <c r="E17" s="343">
        <f t="shared" si="0"/>
        <v>907</v>
      </c>
      <c r="F17" s="350">
        <f t="shared" si="1"/>
        <v>0.07116516280894468</v>
      </c>
    </row>
    <row r="18" spans="1:6" ht="15.75" customHeight="1">
      <c r="A18" s="341" t="s">
        <v>298</v>
      </c>
      <c r="B18" s="343">
        <v>214</v>
      </c>
      <c r="C18" s="343">
        <v>1</v>
      </c>
      <c r="D18" s="355" t="s">
        <v>343</v>
      </c>
      <c r="E18" s="343">
        <f t="shared" si="0"/>
        <v>215</v>
      </c>
      <c r="F18" s="350">
        <f t="shared" si="1"/>
        <v>0.016869360533542564</v>
      </c>
    </row>
    <row r="19" spans="1:7" ht="15.75" customHeight="1">
      <c r="A19" s="340" t="s">
        <v>411</v>
      </c>
      <c r="B19" s="344">
        <f>SUM(B8:B18)</f>
        <v>12565</v>
      </c>
      <c r="C19" s="344">
        <f>SUM(C8:C18)</f>
        <v>172</v>
      </c>
      <c r="D19" s="356">
        <f>SUM(D8:D18)</f>
        <v>8</v>
      </c>
      <c r="E19" s="344">
        <f t="shared" si="0"/>
        <v>12745</v>
      </c>
      <c r="F19" s="353">
        <f t="shared" si="1"/>
        <v>1</v>
      </c>
      <c r="G19" s="351"/>
    </row>
    <row r="20" spans="1:9" ht="15" customHeight="1">
      <c r="A20" s="720" t="s">
        <v>325</v>
      </c>
      <c r="B20" s="348"/>
      <c r="C20" s="348"/>
      <c r="D20" s="348"/>
      <c r="F20" s="38" t="s">
        <v>310</v>
      </c>
      <c r="G20" s="349"/>
      <c r="H20" s="348"/>
      <c r="I20" s="94"/>
    </row>
    <row r="21" ht="15" customHeight="1">
      <c r="A21" s="409" t="s">
        <v>415</v>
      </c>
    </row>
    <row r="22" ht="15" customHeight="1">
      <c r="A22" s="770" t="s">
        <v>15</v>
      </c>
    </row>
  </sheetData>
  <mergeCells count="6">
    <mergeCell ref="B6:D6"/>
    <mergeCell ref="E6:F6"/>
    <mergeCell ref="A1:F1"/>
    <mergeCell ref="A2:F2"/>
    <mergeCell ref="A4:F4"/>
    <mergeCell ref="A6:A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4">
      <selection activeCell="B32" sqref="B32"/>
    </sheetView>
  </sheetViews>
  <sheetFormatPr defaultColWidth="11.421875" defaultRowHeight="12.75"/>
  <cols>
    <col min="1" max="1" width="49.8515625" style="667" customWidth="1"/>
    <col min="2" max="16384" width="11.421875" style="667" customWidth="1"/>
  </cols>
  <sheetData>
    <row r="1" spans="1:5" ht="15">
      <c r="A1" s="796" t="s">
        <v>41</v>
      </c>
      <c r="B1" s="796"/>
      <c r="C1" s="796"/>
      <c r="D1" s="796"/>
      <c r="E1" s="796"/>
    </row>
    <row r="2" spans="1:5" ht="15">
      <c r="A2" s="796" t="s">
        <v>319</v>
      </c>
      <c r="B2" s="796"/>
      <c r="C2" s="796"/>
      <c r="D2" s="796"/>
      <c r="E2" s="796"/>
    </row>
    <row r="3" ht="4.5" customHeight="1"/>
    <row r="4" spans="1:5" ht="12.75">
      <c r="A4" s="797" t="s">
        <v>333</v>
      </c>
      <c r="B4" s="797"/>
      <c r="C4" s="797"/>
      <c r="D4" s="797"/>
      <c r="E4" s="797"/>
    </row>
    <row r="6" spans="1:5" ht="15" customHeight="1">
      <c r="A6" s="785" t="s">
        <v>299</v>
      </c>
      <c r="B6" s="798" t="s">
        <v>170</v>
      </c>
      <c r="C6" s="793"/>
      <c r="D6" s="793"/>
      <c r="E6" s="721" t="s">
        <v>45</v>
      </c>
    </row>
    <row r="7" spans="1:5" ht="15" customHeight="1">
      <c r="A7" s="799"/>
      <c r="B7" s="721" t="s">
        <v>178</v>
      </c>
      <c r="C7" s="721" t="s">
        <v>179</v>
      </c>
      <c r="D7" s="722" t="s">
        <v>297</v>
      </c>
      <c r="E7" s="723"/>
    </row>
    <row r="8" spans="1:5" ht="15.75" customHeight="1">
      <c r="A8" s="369" t="s">
        <v>303</v>
      </c>
      <c r="B8" s="345">
        <v>71</v>
      </c>
      <c r="C8" s="345">
        <v>3</v>
      </c>
      <c r="D8" s="345" t="s">
        <v>343</v>
      </c>
      <c r="E8" s="345">
        <f>SUM(B8:D8)</f>
        <v>74</v>
      </c>
    </row>
    <row r="9" spans="1:5" ht="15.75" customHeight="1">
      <c r="A9" s="370" t="s">
        <v>304</v>
      </c>
      <c r="B9" s="346">
        <v>498</v>
      </c>
      <c r="C9" s="346">
        <v>2</v>
      </c>
      <c r="D9" s="346" t="s">
        <v>343</v>
      </c>
      <c r="E9" s="346">
        <f aca="true" t="shared" si="0" ref="E9:E18">SUM(B9:D9)</f>
        <v>500</v>
      </c>
    </row>
    <row r="10" spans="1:5" ht="15.75" customHeight="1">
      <c r="A10" s="370" t="s">
        <v>326</v>
      </c>
      <c r="B10" s="346">
        <v>1390</v>
      </c>
      <c r="C10" s="346">
        <v>32</v>
      </c>
      <c r="D10" s="346" t="s">
        <v>343</v>
      </c>
      <c r="E10" s="346">
        <f t="shared" si="0"/>
        <v>1422</v>
      </c>
    </row>
    <row r="11" spans="1:5" ht="15.75" customHeight="1">
      <c r="A11" s="370" t="s">
        <v>305</v>
      </c>
      <c r="B11" s="346">
        <v>1933</v>
      </c>
      <c r="C11" s="346">
        <v>39</v>
      </c>
      <c r="D11" s="346">
        <v>5</v>
      </c>
      <c r="E11" s="346">
        <f t="shared" si="0"/>
        <v>1977</v>
      </c>
    </row>
    <row r="12" spans="1:5" ht="15.75" customHeight="1">
      <c r="A12" s="370" t="s">
        <v>306</v>
      </c>
      <c r="B12" s="346">
        <v>1618</v>
      </c>
      <c r="C12" s="346">
        <v>31</v>
      </c>
      <c r="D12" s="346">
        <v>1</v>
      </c>
      <c r="E12" s="346">
        <f t="shared" si="0"/>
        <v>1650</v>
      </c>
    </row>
    <row r="13" spans="1:5" ht="15.75" customHeight="1">
      <c r="A13" s="370" t="s">
        <v>307</v>
      </c>
      <c r="B13" s="346">
        <v>1868</v>
      </c>
      <c r="C13" s="346">
        <v>27</v>
      </c>
      <c r="D13" s="346">
        <v>2</v>
      </c>
      <c r="E13" s="346">
        <f t="shared" si="0"/>
        <v>1897</v>
      </c>
    </row>
    <row r="14" spans="1:5" ht="15.75" customHeight="1">
      <c r="A14" s="370" t="s">
        <v>308</v>
      </c>
      <c r="B14" s="346">
        <v>3329</v>
      </c>
      <c r="C14" s="346">
        <v>9</v>
      </c>
      <c r="D14" s="346" t="s">
        <v>343</v>
      </c>
      <c r="E14" s="346">
        <f t="shared" si="0"/>
        <v>3338</v>
      </c>
    </row>
    <row r="15" spans="1:5" ht="15.75" customHeight="1">
      <c r="A15" s="370" t="s">
        <v>320</v>
      </c>
      <c r="B15" s="346">
        <v>112</v>
      </c>
      <c r="C15" s="346">
        <v>4</v>
      </c>
      <c r="D15" s="346" t="s">
        <v>343</v>
      </c>
      <c r="E15" s="346">
        <f t="shared" si="0"/>
        <v>116</v>
      </c>
    </row>
    <row r="16" spans="1:5" ht="15.75" customHeight="1">
      <c r="A16" s="370" t="s">
        <v>309</v>
      </c>
      <c r="B16" s="346">
        <v>805</v>
      </c>
      <c r="C16" s="346">
        <v>11</v>
      </c>
      <c r="D16" s="346" t="s">
        <v>343</v>
      </c>
      <c r="E16" s="346">
        <f t="shared" si="0"/>
        <v>816</v>
      </c>
    </row>
    <row r="17" spans="1:5" ht="15.75" customHeight="1">
      <c r="A17" s="370" t="s">
        <v>298</v>
      </c>
      <c r="B17" s="346">
        <v>941</v>
      </c>
      <c r="C17" s="346">
        <v>14</v>
      </c>
      <c r="D17" s="346" t="s">
        <v>343</v>
      </c>
      <c r="E17" s="346">
        <f t="shared" si="0"/>
        <v>955</v>
      </c>
    </row>
    <row r="18" spans="1:5" ht="15.75" customHeight="1">
      <c r="A18" s="371" t="s">
        <v>411</v>
      </c>
      <c r="B18" s="347">
        <f>SUM(B8:B17)</f>
        <v>12565</v>
      </c>
      <c r="C18" s="347">
        <f>SUM(C8:C17)</f>
        <v>172</v>
      </c>
      <c r="D18" s="347">
        <f>SUM(D8:D17)</f>
        <v>8</v>
      </c>
      <c r="E18" s="347">
        <f t="shared" si="0"/>
        <v>12745</v>
      </c>
    </row>
    <row r="19" spans="1:5" ht="15" customHeight="1">
      <c r="A19" s="409" t="s">
        <v>325</v>
      </c>
      <c r="B19" s="724"/>
      <c r="C19" s="724"/>
      <c r="D19" s="724"/>
      <c r="E19" s="38" t="s">
        <v>302</v>
      </c>
    </row>
    <row r="20" spans="1:5" ht="15" customHeight="1">
      <c r="A20" s="409" t="s">
        <v>415</v>
      </c>
      <c r="B20" s="724"/>
      <c r="C20" s="724"/>
      <c r="D20" s="724"/>
      <c r="E20" s="38"/>
    </row>
    <row r="21" ht="15" customHeight="1">
      <c r="A21" s="770" t="s">
        <v>15</v>
      </c>
    </row>
  </sheetData>
  <mergeCells count="5">
    <mergeCell ref="B6:D6"/>
    <mergeCell ref="A1:E1"/>
    <mergeCell ref="A2:E2"/>
    <mergeCell ref="A4:E4"/>
    <mergeCell ref="A6:A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I26"/>
  <sheetViews>
    <sheetView showGridLines="0" workbookViewId="0" topLeftCell="A14">
      <selection activeCell="B29" sqref="B29"/>
    </sheetView>
  </sheetViews>
  <sheetFormatPr defaultColWidth="11.57421875" defaultRowHeight="12.75"/>
  <cols>
    <col min="1" max="1" width="44.140625" style="460" customWidth="1"/>
    <col min="2" max="5" width="10.7109375" style="460" customWidth="1"/>
    <col min="6" max="8" width="6.7109375" style="460" customWidth="1"/>
    <col min="9" max="16384" width="11.57421875" style="460" customWidth="1"/>
  </cols>
  <sheetData>
    <row r="1" spans="1:5" ht="15.75">
      <c r="A1" s="455" t="s">
        <v>158</v>
      </c>
      <c r="B1" s="725"/>
      <c r="C1" s="725"/>
      <c r="D1" s="725"/>
      <c r="E1" s="725"/>
    </row>
    <row r="2" spans="1:5" ht="18">
      <c r="A2" s="455" t="s">
        <v>350</v>
      </c>
      <c r="B2" s="726"/>
      <c r="C2" s="726"/>
      <c r="D2" s="726"/>
      <c r="E2" s="726"/>
    </row>
    <row r="3" spans="1:5" ht="16.5" customHeight="1">
      <c r="A3" s="797" t="s">
        <v>333</v>
      </c>
      <c r="B3" s="797"/>
      <c r="C3" s="797"/>
      <c r="D3" s="797"/>
      <c r="E3" s="797"/>
    </row>
    <row r="4" spans="1:5" ht="6.75" customHeight="1">
      <c r="A4" s="476"/>
      <c r="B4" s="476"/>
      <c r="C4" s="476"/>
      <c r="D4" s="476"/>
      <c r="E4" s="476"/>
    </row>
    <row r="5" spans="1:5" ht="19.5" customHeight="1">
      <c r="A5" s="496"/>
      <c r="B5" s="727" t="s">
        <v>43</v>
      </c>
      <c r="C5" s="656"/>
      <c r="D5" s="656"/>
      <c r="E5" s="728" t="s">
        <v>13</v>
      </c>
    </row>
    <row r="6" spans="1:139" ht="29.25" customHeight="1">
      <c r="A6" s="729" t="s">
        <v>351</v>
      </c>
      <c r="B6" s="730" t="s">
        <v>4</v>
      </c>
      <c r="C6" s="730" t="s">
        <v>5</v>
      </c>
      <c r="D6" s="731" t="s">
        <v>6</v>
      </c>
      <c r="E6" s="732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3"/>
      <c r="BC6" s="733"/>
      <c r="BD6" s="733"/>
      <c r="BE6" s="733"/>
      <c r="BF6" s="733"/>
      <c r="BG6" s="733"/>
      <c r="BH6" s="733"/>
      <c r="BI6" s="733"/>
      <c r="BJ6" s="733"/>
      <c r="BK6" s="733"/>
      <c r="BL6" s="733"/>
      <c r="BM6" s="733"/>
      <c r="BN6" s="733"/>
      <c r="BO6" s="733"/>
      <c r="BP6" s="733"/>
      <c r="BQ6" s="733"/>
      <c r="BR6" s="733"/>
      <c r="BS6" s="733"/>
      <c r="BT6" s="733"/>
      <c r="BU6" s="733"/>
      <c r="BV6" s="733"/>
      <c r="BW6" s="733"/>
      <c r="BX6" s="733"/>
      <c r="BY6" s="733"/>
      <c r="BZ6" s="733"/>
      <c r="CA6" s="733"/>
      <c r="CB6" s="733"/>
      <c r="CC6" s="733"/>
      <c r="CD6" s="733"/>
      <c r="CE6" s="733"/>
      <c r="CF6" s="733"/>
      <c r="CG6" s="733"/>
      <c r="CH6" s="733"/>
      <c r="CI6" s="733"/>
      <c r="CJ6" s="733"/>
      <c r="CK6" s="733"/>
      <c r="CL6" s="733"/>
      <c r="CM6" s="733"/>
      <c r="CN6" s="733"/>
      <c r="CO6" s="733"/>
      <c r="CP6" s="733"/>
      <c r="CQ6" s="733"/>
      <c r="CR6" s="733"/>
      <c r="CS6" s="733"/>
      <c r="CT6" s="733"/>
      <c r="CU6" s="733"/>
      <c r="CV6" s="733"/>
      <c r="CW6" s="733"/>
      <c r="CX6" s="733"/>
      <c r="CY6" s="733"/>
      <c r="CZ6" s="733"/>
      <c r="DA6" s="733"/>
      <c r="DB6" s="733"/>
      <c r="DC6" s="733"/>
      <c r="DD6" s="733"/>
      <c r="DE6" s="733"/>
      <c r="DF6" s="733"/>
      <c r="DG6" s="733"/>
      <c r="DH6" s="733"/>
      <c r="DI6" s="733"/>
      <c r="DJ6" s="733"/>
      <c r="DK6" s="733"/>
      <c r="DL6" s="733"/>
      <c r="DM6" s="733"/>
      <c r="DN6" s="733"/>
      <c r="DO6" s="733"/>
      <c r="DP6" s="733"/>
      <c r="DQ6" s="733"/>
      <c r="DR6" s="733"/>
      <c r="DS6" s="733"/>
      <c r="DT6" s="733"/>
      <c r="DU6" s="733"/>
      <c r="DV6" s="733"/>
      <c r="DW6" s="733"/>
      <c r="DX6" s="733"/>
      <c r="DY6" s="733"/>
      <c r="DZ6" s="733"/>
      <c r="EA6" s="733"/>
      <c r="EB6" s="733"/>
      <c r="EC6" s="733"/>
      <c r="ED6" s="733"/>
      <c r="EE6" s="733"/>
      <c r="EF6" s="733"/>
      <c r="EG6" s="733"/>
      <c r="EH6" s="733"/>
      <c r="EI6" s="733"/>
    </row>
    <row r="7" spans="1:5" s="98" customFormat="1" ht="15.75" customHeight="1">
      <c r="A7" s="491" t="s">
        <v>352</v>
      </c>
      <c r="B7" s="738">
        <v>5113</v>
      </c>
      <c r="C7" s="738">
        <v>19</v>
      </c>
      <c r="D7" s="738" t="s">
        <v>343</v>
      </c>
      <c r="E7" s="735">
        <f>SUM(B7:D7)</f>
        <v>5132</v>
      </c>
    </row>
    <row r="8" spans="1:5" s="98" customFormat="1" ht="15.75" customHeight="1">
      <c r="A8" s="416" t="s">
        <v>353</v>
      </c>
      <c r="B8" s="734">
        <v>854</v>
      </c>
      <c r="C8" s="734">
        <v>67</v>
      </c>
      <c r="D8" s="734" t="s">
        <v>343</v>
      </c>
      <c r="E8" s="736">
        <f aca="true" t="shared" si="0" ref="E8:E18">SUM(B8:D8)</f>
        <v>921</v>
      </c>
    </row>
    <row r="9" spans="1:5" s="98" customFormat="1" ht="15.75" customHeight="1">
      <c r="A9" s="416" t="s">
        <v>354</v>
      </c>
      <c r="B9" s="734">
        <v>4924</v>
      </c>
      <c r="C9" s="734">
        <v>7</v>
      </c>
      <c r="D9" s="734" t="s">
        <v>343</v>
      </c>
      <c r="E9" s="736">
        <f t="shared" si="0"/>
        <v>4931</v>
      </c>
    </row>
    <row r="10" spans="1:5" s="98" customFormat="1" ht="15.75" customHeight="1">
      <c r="A10" s="416" t="s">
        <v>355</v>
      </c>
      <c r="B10" s="734">
        <v>27</v>
      </c>
      <c r="C10" s="734">
        <v>27</v>
      </c>
      <c r="D10" s="734" t="s">
        <v>343</v>
      </c>
      <c r="E10" s="736">
        <f t="shared" si="0"/>
        <v>54</v>
      </c>
    </row>
    <row r="11" spans="1:5" s="98" customFormat="1" ht="15.75" customHeight="1">
      <c r="A11" s="416" t="s">
        <v>356</v>
      </c>
      <c r="B11" s="734">
        <v>500</v>
      </c>
      <c r="C11" s="734">
        <v>17</v>
      </c>
      <c r="D11" s="734">
        <v>2</v>
      </c>
      <c r="E11" s="736">
        <f t="shared" si="0"/>
        <v>519</v>
      </c>
    </row>
    <row r="12" spans="1:5" s="98" customFormat="1" ht="15.75" customHeight="1">
      <c r="A12" s="416" t="s">
        <v>357</v>
      </c>
      <c r="B12" s="734">
        <v>259</v>
      </c>
      <c r="C12" s="734">
        <v>3</v>
      </c>
      <c r="D12" s="734" t="s">
        <v>343</v>
      </c>
      <c r="E12" s="736">
        <f t="shared" si="0"/>
        <v>262</v>
      </c>
    </row>
    <row r="13" spans="1:5" s="98" customFormat="1" ht="15.75" customHeight="1">
      <c r="A13" s="416" t="s">
        <v>358</v>
      </c>
      <c r="B13" s="734">
        <v>13</v>
      </c>
      <c r="C13" s="734">
        <v>1</v>
      </c>
      <c r="D13" s="734" t="s">
        <v>343</v>
      </c>
      <c r="E13" s="736">
        <f t="shared" si="0"/>
        <v>14</v>
      </c>
    </row>
    <row r="14" spans="1:5" s="98" customFormat="1" ht="15.75" customHeight="1">
      <c r="A14" s="416" t="s">
        <v>301</v>
      </c>
      <c r="B14" s="734">
        <v>4</v>
      </c>
      <c r="C14" s="734" t="s">
        <v>343</v>
      </c>
      <c r="D14" s="734" t="s">
        <v>343</v>
      </c>
      <c r="E14" s="736">
        <f t="shared" si="0"/>
        <v>4</v>
      </c>
    </row>
    <row r="15" spans="1:5" s="98" customFormat="1" ht="15.75" customHeight="1">
      <c r="A15" s="416" t="s">
        <v>359</v>
      </c>
      <c r="B15" s="734">
        <v>7</v>
      </c>
      <c r="C15" s="734" t="s">
        <v>343</v>
      </c>
      <c r="D15" s="734" t="s">
        <v>343</v>
      </c>
      <c r="E15" s="736">
        <f t="shared" si="0"/>
        <v>7</v>
      </c>
    </row>
    <row r="16" spans="1:5" s="98" customFormat="1" ht="15.75" customHeight="1">
      <c r="A16" s="416" t="s">
        <v>360</v>
      </c>
      <c r="B16" s="734">
        <v>14</v>
      </c>
      <c r="C16" s="734" t="s">
        <v>343</v>
      </c>
      <c r="D16" s="734" t="s">
        <v>343</v>
      </c>
      <c r="E16" s="736">
        <f t="shared" si="0"/>
        <v>14</v>
      </c>
    </row>
    <row r="17" spans="1:5" s="98" customFormat="1" ht="15.75" customHeight="1">
      <c r="A17" s="416" t="s">
        <v>361</v>
      </c>
      <c r="B17" s="734">
        <v>28</v>
      </c>
      <c r="C17" s="734">
        <v>1</v>
      </c>
      <c r="D17" s="734" t="s">
        <v>343</v>
      </c>
      <c r="E17" s="736">
        <f t="shared" si="0"/>
        <v>29</v>
      </c>
    </row>
    <row r="18" spans="1:5" s="98" customFormat="1" ht="15.75" customHeight="1">
      <c r="A18" s="416" t="s">
        <v>261</v>
      </c>
      <c r="B18" s="734">
        <v>116</v>
      </c>
      <c r="C18" s="734">
        <v>14</v>
      </c>
      <c r="D18" s="734">
        <v>4</v>
      </c>
      <c r="E18" s="736">
        <f t="shared" si="0"/>
        <v>134</v>
      </c>
    </row>
    <row r="19" spans="1:5" s="98" customFormat="1" ht="15.75" customHeight="1">
      <c r="A19" s="416" t="s">
        <v>362</v>
      </c>
      <c r="B19" s="734">
        <v>6</v>
      </c>
      <c r="C19" s="734">
        <v>14</v>
      </c>
      <c r="D19" s="734">
        <v>2</v>
      </c>
      <c r="E19" s="736">
        <f>SUM(B19:D19)</f>
        <v>22</v>
      </c>
    </row>
    <row r="20" spans="1:5" s="98" customFormat="1" ht="15.75" customHeight="1">
      <c r="A20" s="416" t="s">
        <v>363</v>
      </c>
      <c r="B20" s="734">
        <v>523</v>
      </c>
      <c r="C20" s="734">
        <v>2</v>
      </c>
      <c r="D20" s="734" t="s">
        <v>343</v>
      </c>
      <c r="E20" s="736">
        <f>SUM(B20:D20)</f>
        <v>525</v>
      </c>
    </row>
    <row r="21" spans="1:5" s="98" customFormat="1" ht="15.75" customHeight="1">
      <c r="A21" s="416" t="s">
        <v>364</v>
      </c>
      <c r="B21" s="734">
        <v>177</v>
      </c>
      <c r="C21" s="734" t="s">
        <v>343</v>
      </c>
      <c r="D21" s="734" t="s">
        <v>343</v>
      </c>
      <c r="E21" s="736">
        <f>SUM(B21:D21)</f>
        <v>177</v>
      </c>
    </row>
    <row r="22" spans="1:5" s="98" customFormat="1" ht="16.5" customHeight="1">
      <c r="A22" s="642" t="s">
        <v>411</v>
      </c>
      <c r="B22" s="778">
        <f>SUM(B7:B21)</f>
        <v>12565</v>
      </c>
      <c r="C22" s="778">
        <f>SUM(C7:C21)</f>
        <v>172</v>
      </c>
      <c r="D22" s="778">
        <f>SUM(D7:D21)</f>
        <v>8</v>
      </c>
      <c r="E22" s="778">
        <f>SUM(E7:E21)</f>
        <v>12745</v>
      </c>
    </row>
    <row r="23" spans="1:5" s="98" customFormat="1" ht="15.75" customHeight="1">
      <c r="A23" s="779" t="s">
        <v>131</v>
      </c>
      <c r="B23" s="780">
        <f>+B22/$E$22</f>
        <v>0.9858768144370341</v>
      </c>
      <c r="C23" s="780">
        <f>+C22/$E$22</f>
        <v>0.013495488426834052</v>
      </c>
      <c r="D23" s="780">
        <f>+D22/$E$22</f>
        <v>0.0006276971361318164</v>
      </c>
      <c r="E23" s="781">
        <f>+E22/$E$22</f>
        <v>1</v>
      </c>
    </row>
    <row r="24" spans="1:5" s="756" customFormat="1" ht="15" customHeight="1">
      <c r="A24" s="409" t="s">
        <v>325</v>
      </c>
      <c r="E24" s="757" t="s">
        <v>252</v>
      </c>
    </row>
    <row r="25" spans="1:5" s="756" customFormat="1" ht="15" customHeight="1">
      <c r="A25" s="409" t="s">
        <v>415</v>
      </c>
      <c r="E25" s="517"/>
    </row>
    <row r="26" spans="1:5" s="758" customFormat="1" ht="15" customHeight="1">
      <c r="A26" s="770" t="s">
        <v>15</v>
      </c>
      <c r="E26" s="759" t="str">
        <f>IF(SUM(B22:D22)=SUM(E7:E21)," ","ERROR")</f>
        <v> </v>
      </c>
    </row>
  </sheetData>
  <mergeCells count="1">
    <mergeCell ref="A3:E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I19"/>
  <sheetViews>
    <sheetView showGridLines="0" workbookViewId="0" topLeftCell="A5">
      <selection activeCell="C21" sqref="C21"/>
    </sheetView>
  </sheetViews>
  <sheetFormatPr defaultColWidth="11.57421875" defaultRowHeight="12.75"/>
  <cols>
    <col min="1" max="1" width="45.7109375" style="460" customWidth="1"/>
    <col min="2" max="5" width="10.7109375" style="460" customWidth="1"/>
    <col min="6" max="8" width="6.7109375" style="460" customWidth="1"/>
    <col min="9" max="16384" width="11.57421875" style="460" customWidth="1"/>
  </cols>
  <sheetData>
    <row r="1" spans="1:5" ht="15.75">
      <c r="A1" s="455" t="s">
        <v>158</v>
      </c>
      <c r="B1" s="725"/>
      <c r="C1" s="725"/>
      <c r="D1" s="725"/>
      <c r="E1" s="725"/>
    </row>
    <row r="2" spans="1:5" ht="18">
      <c r="A2" s="455" t="s">
        <v>171</v>
      </c>
      <c r="B2" s="726"/>
      <c r="C2" s="726"/>
      <c r="D2" s="726"/>
      <c r="E2" s="726"/>
    </row>
    <row r="3" spans="1:5" ht="14.25" customHeight="1">
      <c r="A3" s="797" t="s">
        <v>333</v>
      </c>
      <c r="B3" s="797"/>
      <c r="C3" s="797"/>
      <c r="D3" s="797"/>
      <c r="E3" s="797"/>
    </row>
    <row r="4" spans="1:5" ht="12.75">
      <c r="A4" s="476"/>
      <c r="B4" s="476"/>
      <c r="C4" s="476"/>
      <c r="D4" s="476"/>
      <c r="E4" s="476"/>
    </row>
    <row r="5" spans="1:5" ht="19.5" customHeight="1">
      <c r="A5" s="785" t="s">
        <v>410</v>
      </c>
      <c r="B5" s="727" t="s">
        <v>43</v>
      </c>
      <c r="C5" s="656"/>
      <c r="D5" s="656"/>
      <c r="E5" s="728" t="s">
        <v>13</v>
      </c>
    </row>
    <row r="6" spans="1:139" ht="15.75" customHeight="1">
      <c r="A6" s="786"/>
      <c r="B6" s="777" t="s">
        <v>4</v>
      </c>
      <c r="C6" s="777" t="s">
        <v>5</v>
      </c>
      <c r="D6" s="776" t="s">
        <v>6</v>
      </c>
      <c r="E6" s="775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3"/>
      <c r="BC6" s="733"/>
      <c r="BD6" s="733"/>
      <c r="BE6" s="733"/>
      <c r="BF6" s="733"/>
      <c r="BG6" s="733"/>
      <c r="BH6" s="733"/>
      <c r="BI6" s="733"/>
      <c r="BJ6" s="733"/>
      <c r="BK6" s="733"/>
      <c r="BL6" s="733"/>
      <c r="BM6" s="733"/>
      <c r="BN6" s="733"/>
      <c r="BO6" s="733"/>
      <c r="BP6" s="733"/>
      <c r="BQ6" s="733"/>
      <c r="BR6" s="733"/>
      <c r="BS6" s="733"/>
      <c r="BT6" s="733"/>
      <c r="BU6" s="733"/>
      <c r="BV6" s="733"/>
      <c r="BW6" s="733"/>
      <c r="BX6" s="733"/>
      <c r="BY6" s="733"/>
      <c r="BZ6" s="733"/>
      <c r="CA6" s="733"/>
      <c r="CB6" s="733"/>
      <c r="CC6" s="733"/>
      <c r="CD6" s="733"/>
      <c r="CE6" s="733"/>
      <c r="CF6" s="733"/>
      <c r="CG6" s="733"/>
      <c r="CH6" s="733"/>
      <c r="CI6" s="733"/>
      <c r="CJ6" s="733"/>
      <c r="CK6" s="733"/>
      <c r="CL6" s="733"/>
      <c r="CM6" s="733"/>
      <c r="CN6" s="733"/>
      <c r="CO6" s="733"/>
      <c r="CP6" s="733"/>
      <c r="CQ6" s="733"/>
      <c r="CR6" s="733"/>
      <c r="CS6" s="733"/>
      <c r="CT6" s="733"/>
      <c r="CU6" s="733"/>
      <c r="CV6" s="733"/>
      <c r="CW6" s="733"/>
      <c r="CX6" s="733"/>
      <c r="CY6" s="733"/>
      <c r="CZ6" s="733"/>
      <c r="DA6" s="733"/>
      <c r="DB6" s="733"/>
      <c r="DC6" s="733"/>
      <c r="DD6" s="733"/>
      <c r="DE6" s="733"/>
      <c r="DF6" s="733"/>
      <c r="DG6" s="733"/>
      <c r="DH6" s="733"/>
      <c r="DI6" s="733"/>
      <c r="DJ6" s="733"/>
      <c r="DK6" s="733"/>
      <c r="DL6" s="733"/>
      <c r="DM6" s="733"/>
      <c r="DN6" s="733"/>
      <c r="DO6" s="733"/>
      <c r="DP6" s="733"/>
      <c r="DQ6" s="733"/>
      <c r="DR6" s="733"/>
      <c r="DS6" s="733"/>
      <c r="DT6" s="733"/>
      <c r="DU6" s="733"/>
      <c r="DV6" s="733"/>
      <c r="DW6" s="733"/>
      <c r="DX6" s="733"/>
      <c r="DY6" s="733"/>
      <c r="DZ6" s="733"/>
      <c r="EA6" s="733"/>
      <c r="EB6" s="733"/>
      <c r="EC6" s="733"/>
      <c r="ED6" s="733"/>
      <c r="EE6" s="733"/>
      <c r="EF6" s="733"/>
      <c r="EG6" s="733"/>
      <c r="EH6" s="733"/>
      <c r="EI6" s="733"/>
    </row>
    <row r="7" spans="1:5" s="98" customFormat="1" ht="15.75" customHeight="1">
      <c r="A7" s="737" t="s">
        <v>365</v>
      </c>
      <c r="B7" s="738">
        <v>1070</v>
      </c>
      <c r="C7" s="738">
        <v>25</v>
      </c>
      <c r="D7" s="738">
        <v>2</v>
      </c>
      <c r="E7" s="735">
        <f aca="true" t="shared" si="0" ref="E7:E14">SUM(B7:D7)</f>
        <v>1097</v>
      </c>
    </row>
    <row r="8" spans="1:5" s="98" customFormat="1" ht="15.75" customHeight="1">
      <c r="A8" s="739" t="s">
        <v>372</v>
      </c>
      <c r="B8" s="734">
        <v>414</v>
      </c>
      <c r="C8" s="734" t="s">
        <v>343</v>
      </c>
      <c r="D8" s="734">
        <v>1</v>
      </c>
      <c r="E8" s="736">
        <f t="shared" si="0"/>
        <v>415</v>
      </c>
    </row>
    <row r="9" spans="1:5" s="98" customFormat="1" ht="15.75" customHeight="1">
      <c r="A9" s="739" t="s">
        <v>371</v>
      </c>
      <c r="B9" s="734">
        <v>2261</v>
      </c>
      <c r="C9" s="734">
        <v>9</v>
      </c>
      <c r="D9" s="734" t="s">
        <v>343</v>
      </c>
      <c r="E9" s="736">
        <f t="shared" si="0"/>
        <v>2270</v>
      </c>
    </row>
    <row r="10" spans="1:5" s="98" customFormat="1" ht="15.75" customHeight="1">
      <c r="A10" s="739" t="s">
        <v>370</v>
      </c>
      <c r="B10" s="734">
        <v>450</v>
      </c>
      <c r="C10" s="734">
        <v>15</v>
      </c>
      <c r="D10" s="734">
        <v>2</v>
      </c>
      <c r="E10" s="736">
        <f t="shared" si="0"/>
        <v>467</v>
      </c>
    </row>
    <row r="11" spans="1:5" s="98" customFormat="1" ht="15.75" customHeight="1">
      <c r="A11" s="739" t="s">
        <v>367</v>
      </c>
      <c r="B11" s="734">
        <v>4867</v>
      </c>
      <c r="C11" s="734">
        <v>63</v>
      </c>
      <c r="D11" s="734" t="s">
        <v>343</v>
      </c>
      <c r="E11" s="736">
        <f t="shared" si="0"/>
        <v>4930</v>
      </c>
    </row>
    <row r="12" spans="1:5" s="98" customFormat="1" ht="15.75" customHeight="1">
      <c r="A12" s="739" t="s">
        <v>368</v>
      </c>
      <c r="B12" s="734">
        <v>3168</v>
      </c>
      <c r="C12" s="734">
        <v>41</v>
      </c>
      <c r="D12" s="734" t="s">
        <v>343</v>
      </c>
      <c r="E12" s="736">
        <f t="shared" si="0"/>
        <v>3209</v>
      </c>
    </row>
    <row r="13" spans="1:5" s="98" customFormat="1" ht="15.75" customHeight="1">
      <c r="A13" s="739" t="s">
        <v>369</v>
      </c>
      <c r="B13" s="734">
        <v>167</v>
      </c>
      <c r="C13" s="734">
        <v>15</v>
      </c>
      <c r="D13" s="734">
        <v>3</v>
      </c>
      <c r="E13" s="736">
        <f t="shared" si="0"/>
        <v>185</v>
      </c>
    </row>
    <row r="14" spans="1:5" s="98" customFormat="1" ht="15.75" customHeight="1">
      <c r="A14" s="739" t="s">
        <v>366</v>
      </c>
      <c r="B14" s="734">
        <v>168</v>
      </c>
      <c r="C14" s="734">
        <v>4</v>
      </c>
      <c r="D14" s="734" t="s">
        <v>343</v>
      </c>
      <c r="E14" s="736">
        <f t="shared" si="0"/>
        <v>172</v>
      </c>
    </row>
    <row r="15" spans="1:5" s="98" customFormat="1" ht="17.25" customHeight="1">
      <c r="A15" s="642" t="s">
        <v>411</v>
      </c>
      <c r="B15" s="778">
        <f>SUM(B7:B14)</f>
        <v>12565</v>
      </c>
      <c r="C15" s="778">
        <f>SUM(C7:C14)</f>
        <v>172</v>
      </c>
      <c r="D15" s="778">
        <f>SUM(D7:D14)</f>
        <v>8</v>
      </c>
      <c r="E15" s="778">
        <f>SUM(B15:D15)</f>
        <v>12745</v>
      </c>
    </row>
    <row r="16" spans="1:5" s="98" customFormat="1" ht="15.75" customHeight="1">
      <c r="A16" s="779" t="s">
        <v>131</v>
      </c>
      <c r="B16" s="780">
        <f>+B15/$E$15</f>
        <v>0.9858768144370341</v>
      </c>
      <c r="C16" s="780">
        <f>+C15/$E$15</f>
        <v>0.013495488426834052</v>
      </c>
      <c r="D16" s="780">
        <f>+D15/$E$15</f>
        <v>0.0006276971361318164</v>
      </c>
      <c r="E16" s="781">
        <f>SUM(B16:D16)</f>
        <v>1</v>
      </c>
    </row>
    <row r="17" spans="1:5" s="99" customFormat="1" ht="15" customHeight="1">
      <c r="A17" s="409" t="s">
        <v>325</v>
      </c>
      <c r="E17" s="150" t="s">
        <v>253</v>
      </c>
    </row>
    <row r="18" spans="1:5" s="99" customFormat="1" ht="15" customHeight="1">
      <c r="A18" s="409" t="s">
        <v>415</v>
      </c>
      <c r="E18" s="150"/>
    </row>
    <row r="19" spans="1:5" ht="15" customHeight="1">
      <c r="A19" s="770" t="s">
        <v>15</v>
      </c>
      <c r="E19" s="476" t="str">
        <f>IF(SUM(B15:D15)=SUM(E7:E14)," ","ERROR")</f>
        <v> </v>
      </c>
    </row>
  </sheetData>
  <mergeCells count="2">
    <mergeCell ref="A3:E3"/>
    <mergeCell ref="A5:A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showGridLines="0" workbookViewId="0" topLeftCell="B20">
      <selection activeCell="A31" sqref="A31"/>
    </sheetView>
  </sheetViews>
  <sheetFormatPr defaultColWidth="11.421875" defaultRowHeight="12.75"/>
  <cols>
    <col min="1" max="1" width="8.7109375" style="376" customWidth="1"/>
    <col min="2" max="2" width="42.421875" style="376" customWidth="1"/>
    <col min="3" max="3" width="9.7109375" style="376" customWidth="1"/>
    <col min="4" max="4" width="2.7109375" style="376" customWidth="1"/>
    <col min="5" max="5" width="9.7109375" style="376" customWidth="1"/>
    <col min="6" max="6" width="2.7109375" style="376" customWidth="1"/>
    <col min="7" max="7" width="9.7109375" style="376" customWidth="1"/>
    <col min="8" max="8" width="2.7109375" style="376" customWidth="1"/>
    <col min="9" max="9" width="9.7109375" style="376" customWidth="1"/>
    <col min="10" max="10" width="2.7109375" style="376" customWidth="1"/>
    <col min="11" max="11" width="9.7109375" style="376" customWidth="1"/>
    <col min="12" max="12" width="2.7109375" style="376" customWidth="1"/>
    <col min="13" max="16384" width="11.421875" style="376" customWidth="1"/>
  </cols>
  <sheetData>
    <row r="1" spans="1:12" ht="15.75">
      <c r="A1" s="92"/>
      <c r="B1" s="102" t="s">
        <v>151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 ht="15.75">
      <c r="A2" s="92"/>
      <c r="B2" s="102" t="s">
        <v>172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2:12" s="92" customFormat="1" ht="18" customHeight="1">
      <c r="B3" s="797" t="s">
        <v>333</v>
      </c>
      <c r="C3" s="797"/>
      <c r="D3" s="797"/>
      <c r="E3" s="797"/>
      <c r="F3" s="797"/>
      <c r="G3" s="797"/>
      <c r="H3" s="797"/>
      <c r="I3" s="797"/>
      <c r="J3" s="797"/>
      <c r="K3" s="797"/>
      <c r="L3" s="797"/>
    </row>
    <row r="4" spans="1:1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100" customFormat="1" ht="18" customHeight="1">
      <c r="A5" s="338"/>
      <c r="B5" s="785" t="s">
        <v>395</v>
      </c>
      <c r="C5" s="740" t="s">
        <v>173</v>
      </c>
      <c r="D5" s="153"/>
      <c r="E5" s="741"/>
      <c r="F5" s="741"/>
      <c r="G5" s="592"/>
      <c r="H5" s="592"/>
      <c r="I5" s="740" t="s">
        <v>13</v>
      </c>
      <c r="J5" s="153"/>
      <c r="K5" s="153"/>
      <c r="L5" s="592"/>
    </row>
    <row r="6" spans="1:12" s="100" customFormat="1" ht="18" customHeight="1">
      <c r="A6" s="338"/>
      <c r="B6" s="787"/>
      <c r="C6" s="742" t="s">
        <v>4</v>
      </c>
      <c r="D6" s="743"/>
      <c r="E6" s="742" t="s">
        <v>5</v>
      </c>
      <c r="F6" s="743"/>
      <c r="G6" s="744" t="s">
        <v>6</v>
      </c>
      <c r="H6" s="745"/>
      <c r="I6" s="746" t="s">
        <v>174</v>
      </c>
      <c r="J6" s="747"/>
      <c r="K6" s="744" t="s">
        <v>131</v>
      </c>
      <c r="L6" s="602"/>
    </row>
    <row r="7" spans="1:14" ht="15.75" customHeight="1">
      <c r="A7" s="92"/>
      <c r="B7" s="603" t="s">
        <v>374</v>
      </c>
      <c r="C7" s="604">
        <v>1513</v>
      </c>
      <c r="D7" s="748"/>
      <c r="E7" s="604">
        <v>16</v>
      </c>
      <c r="F7" s="748"/>
      <c r="G7" s="604"/>
      <c r="H7" s="618"/>
      <c r="I7" s="604">
        <f aca="true" t="shared" si="0" ref="I7:I27">+C7+E7+G7</f>
        <v>1529</v>
      </c>
      <c r="J7" s="748"/>
      <c r="K7" s="749">
        <f aca="true" t="shared" si="1" ref="K7:K22">+I7/$I$29</f>
        <v>0.1199686151431934</v>
      </c>
      <c r="L7" s="750"/>
      <c r="M7" s="3"/>
      <c r="N7" s="3"/>
    </row>
    <row r="8" spans="1:14" ht="15.75" customHeight="1">
      <c r="A8" s="92"/>
      <c r="B8" s="603" t="s">
        <v>375</v>
      </c>
      <c r="C8" s="604">
        <v>659</v>
      </c>
      <c r="D8" s="748"/>
      <c r="E8" s="604">
        <v>15</v>
      </c>
      <c r="F8" s="748"/>
      <c r="G8" s="604">
        <v>1</v>
      </c>
      <c r="H8" s="618"/>
      <c r="I8" s="604">
        <f t="shared" si="0"/>
        <v>675</v>
      </c>
      <c r="J8" s="748"/>
      <c r="K8" s="749">
        <f t="shared" si="1"/>
        <v>0.05296194586112201</v>
      </c>
      <c r="L8" s="750"/>
      <c r="M8" s="3"/>
      <c r="N8" s="3"/>
    </row>
    <row r="9" spans="1:14" ht="15.75" customHeight="1">
      <c r="A9" s="92"/>
      <c r="B9" s="603" t="s">
        <v>386</v>
      </c>
      <c r="C9" s="604">
        <v>34</v>
      </c>
      <c r="D9" s="748"/>
      <c r="E9" s="604">
        <v>2</v>
      </c>
      <c r="F9" s="748"/>
      <c r="G9" s="604"/>
      <c r="H9" s="618"/>
      <c r="I9" s="604">
        <f t="shared" si="0"/>
        <v>36</v>
      </c>
      <c r="J9" s="748"/>
      <c r="K9" s="749">
        <f t="shared" si="1"/>
        <v>0.002824637112593174</v>
      </c>
      <c r="L9" s="750"/>
      <c r="M9" s="3"/>
      <c r="N9" s="3"/>
    </row>
    <row r="10" spans="1:14" ht="15.75" customHeight="1">
      <c r="A10" s="92"/>
      <c r="B10" s="603" t="s">
        <v>387</v>
      </c>
      <c r="C10" s="604">
        <v>129</v>
      </c>
      <c r="D10" s="748"/>
      <c r="E10" s="604">
        <v>1</v>
      </c>
      <c r="F10" s="748"/>
      <c r="G10" s="604"/>
      <c r="H10" s="618"/>
      <c r="I10" s="604">
        <f t="shared" si="0"/>
        <v>130</v>
      </c>
      <c r="J10" s="748"/>
      <c r="K10" s="749">
        <f t="shared" si="1"/>
        <v>0.010200078462142017</v>
      </c>
      <c r="L10" s="750"/>
      <c r="M10" s="3"/>
      <c r="N10" s="3"/>
    </row>
    <row r="11" spans="1:14" ht="15.75" customHeight="1">
      <c r="A11" s="92"/>
      <c r="B11" s="603" t="s">
        <v>388</v>
      </c>
      <c r="C11" s="604">
        <v>101</v>
      </c>
      <c r="D11" s="748"/>
      <c r="E11" s="604">
        <v>4</v>
      </c>
      <c r="F11" s="748"/>
      <c r="G11" s="604"/>
      <c r="H11" s="618"/>
      <c r="I11" s="604">
        <f t="shared" si="0"/>
        <v>105</v>
      </c>
      <c r="J11" s="748"/>
      <c r="K11" s="749">
        <f t="shared" si="1"/>
        <v>0.00823852491173009</v>
      </c>
      <c r="L11" s="750"/>
      <c r="M11" s="3"/>
      <c r="N11" s="3"/>
    </row>
    <row r="12" spans="1:14" ht="15.75" customHeight="1">
      <c r="A12" s="92"/>
      <c r="B12" s="603" t="s">
        <v>376</v>
      </c>
      <c r="C12" s="604">
        <v>1083</v>
      </c>
      <c r="D12" s="748"/>
      <c r="E12" s="604">
        <v>7</v>
      </c>
      <c r="F12" s="748"/>
      <c r="G12" s="604"/>
      <c r="H12" s="618"/>
      <c r="I12" s="604">
        <f t="shared" si="0"/>
        <v>1090</v>
      </c>
      <c r="J12" s="748"/>
      <c r="K12" s="749">
        <f t="shared" si="1"/>
        <v>0.08552373479795998</v>
      </c>
      <c r="L12" s="750"/>
      <c r="M12" s="3"/>
      <c r="N12" s="3"/>
    </row>
    <row r="13" spans="1:14" ht="15.75" customHeight="1">
      <c r="A13" s="92"/>
      <c r="B13" s="603" t="s">
        <v>389</v>
      </c>
      <c r="C13" s="604">
        <v>548</v>
      </c>
      <c r="D13" s="748"/>
      <c r="E13" s="604">
        <v>18</v>
      </c>
      <c r="F13" s="748"/>
      <c r="G13" s="604"/>
      <c r="H13" s="618"/>
      <c r="I13" s="604">
        <f t="shared" si="0"/>
        <v>566</v>
      </c>
      <c r="J13" s="748"/>
      <c r="K13" s="749">
        <f t="shared" si="1"/>
        <v>0.04440957238132601</v>
      </c>
      <c r="L13" s="750"/>
      <c r="M13" s="3"/>
      <c r="N13" s="3"/>
    </row>
    <row r="14" spans="1:14" ht="15.75" customHeight="1">
      <c r="A14" s="92"/>
      <c r="B14" s="603" t="s">
        <v>390</v>
      </c>
      <c r="C14" s="604">
        <v>214</v>
      </c>
      <c r="D14" s="748"/>
      <c r="E14" s="604">
        <v>1</v>
      </c>
      <c r="F14" s="748"/>
      <c r="G14" s="604"/>
      <c r="H14" s="618"/>
      <c r="I14" s="604">
        <f t="shared" si="0"/>
        <v>215</v>
      </c>
      <c r="J14" s="748"/>
      <c r="K14" s="749">
        <f t="shared" si="1"/>
        <v>0.016869360533542564</v>
      </c>
      <c r="L14" s="750"/>
      <c r="M14" s="3"/>
      <c r="N14" s="3"/>
    </row>
    <row r="15" spans="1:14" ht="15.75" customHeight="1">
      <c r="A15" s="92"/>
      <c r="B15" s="603" t="s">
        <v>377</v>
      </c>
      <c r="C15" s="604">
        <v>336</v>
      </c>
      <c r="D15" s="748"/>
      <c r="E15" s="604">
        <v>13</v>
      </c>
      <c r="F15" s="748"/>
      <c r="G15" s="604">
        <v>1</v>
      </c>
      <c r="H15" s="618"/>
      <c r="I15" s="604">
        <f t="shared" si="0"/>
        <v>350</v>
      </c>
      <c r="J15" s="748"/>
      <c r="K15" s="749">
        <f t="shared" si="1"/>
        <v>0.027461749705766966</v>
      </c>
      <c r="L15" s="750"/>
      <c r="M15" s="3"/>
      <c r="N15" s="3"/>
    </row>
    <row r="16" spans="1:14" ht="15.75" customHeight="1">
      <c r="A16" s="92"/>
      <c r="B16" s="603" t="s">
        <v>378</v>
      </c>
      <c r="C16" s="604">
        <v>824</v>
      </c>
      <c r="D16" s="748"/>
      <c r="E16" s="604">
        <v>17</v>
      </c>
      <c r="F16" s="748"/>
      <c r="G16" s="604">
        <v>1</v>
      </c>
      <c r="H16" s="618"/>
      <c r="I16" s="604">
        <f t="shared" si="0"/>
        <v>842</v>
      </c>
      <c r="J16" s="748"/>
      <c r="K16" s="749">
        <f t="shared" si="1"/>
        <v>0.06606512357787368</v>
      </c>
      <c r="L16" s="750"/>
      <c r="M16" s="3"/>
      <c r="N16" s="3"/>
    </row>
    <row r="17" spans="1:14" ht="15.75" customHeight="1">
      <c r="A17" s="92"/>
      <c r="B17" s="603" t="s">
        <v>391</v>
      </c>
      <c r="C17" s="604">
        <v>1078</v>
      </c>
      <c r="D17" s="748"/>
      <c r="E17" s="604">
        <v>12</v>
      </c>
      <c r="F17" s="748"/>
      <c r="G17" s="604">
        <v>1</v>
      </c>
      <c r="H17" s="618"/>
      <c r="I17" s="604">
        <f t="shared" si="0"/>
        <v>1091</v>
      </c>
      <c r="J17" s="748"/>
      <c r="K17" s="749">
        <f t="shared" si="1"/>
        <v>0.08560219693997646</v>
      </c>
      <c r="L17" s="750"/>
      <c r="M17" s="3"/>
      <c r="N17" s="3"/>
    </row>
    <row r="18" spans="1:14" ht="15.75" customHeight="1">
      <c r="A18" s="92"/>
      <c r="B18" s="603" t="s">
        <v>379</v>
      </c>
      <c r="C18" s="604">
        <v>489</v>
      </c>
      <c r="D18" s="748"/>
      <c r="E18" s="604">
        <v>18</v>
      </c>
      <c r="F18" s="748"/>
      <c r="G18" s="604">
        <v>1</v>
      </c>
      <c r="H18" s="618"/>
      <c r="I18" s="604">
        <f t="shared" si="0"/>
        <v>508</v>
      </c>
      <c r="J18" s="748"/>
      <c r="K18" s="749">
        <f t="shared" si="1"/>
        <v>0.03985876814437034</v>
      </c>
      <c r="L18" s="750"/>
      <c r="M18" s="3"/>
      <c r="N18" s="3"/>
    </row>
    <row r="19" spans="1:14" ht="15.75" customHeight="1">
      <c r="A19" s="92"/>
      <c r="B19" s="603" t="s">
        <v>380</v>
      </c>
      <c r="C19" s="604">
        <v>46</v>
      </c>
      <c r="D19" s="748"/>
      <c r="E19" s="604"/>
      <c r="F19" s="748"/>
      <c r="G19" s="604"/>
      <c r="H19" s="618"/>
      <c r="I19" s="604">
        <f t="shared" si="0"/>
        <v>46</v>
      </c>
      <c r="J19" s="748"/>
      <c r="K19" s="749">
        <f t="shared" si="1"/>
        <v>0.0036092585327579443</v>
      </c>
      <c r="L19" s="750"/>
      <c r="M19" s="3"/>
      <c r="N19" s="3"/>
    </row>
    <row r="20" spans="1:14" ht="15.75" customHeight="1">
      <c r="A20" s="92"/>
      <c r="B20" s="603" t="s">
        <v>392</v>
      </c>
      <c r="C20" s="604">
        <v>3264</v>
      </c>
      <c r="D20" s="748"/>
      <c r="E20" s="604">
        <v>24</v>
      </c>
      <c r="F20" s="748"/>
      <c r="G20" s="604">
        <v>1</v>
      </c>
      <c r="H20" s="618"/>
      <c r="I20" s="604">
        <f t="shared" si="0"/>
        <v>3289</v>
      </c>
      <c r="J20" s="748"/>
      <c r="K20" s="749">
        <f t="shared" si="1"/>
        <v>0.258061985092193</v>
      </c>
      <c r="L20" s="750"/>
      <c r="M20" s="3"/>
      <c r="N20" s="3"/>
    </row>
    <row r="21" spans="1:14" ht="15.75" customHeight="1">
      <c r="A21" s="92"/>
      <c r="B21" s="603" t="s">
        <v>393</v>
      </c>
      <c r="C21" s="604">
        <v>134</v>
      </c>
      <c r="D21" s="748"/>
      <c r="E21" s="604">
        <v>1</v>
      </c>
      <c r="F21" s="748"/>
      <c r="G21" s="604"/>
      <c r="H21" s="618"/>
      <c r="I21" s="604">
        <f t="shared" si="0"/>
        <v>135</v>
      </c>
      <c r="J21" s="748"/>
      <c r="K21" s="749">
        <f t="shared" si="1"/>
        <v>0.010592389172224402</v>
      </c>
      <c r="L21" s="750"/>
      <c r="M21" s="3"/>
      <c r="N21" s="3"/>
    </row>
    <row r="22" spans="1:14" ht="15.75" customHeight="1">
      <c r="A22" s="92"/>
      <c r="B22" s="603" t="s">
        <v>381</v>
      </c>
      <c r="C22" s="604">
        <v>26</v>
      </c>
      <c r="D22" s="748"/>
      <c r="E22" s="604"/>
      <c r="F22" s="748"/>
      <c r="G22" s="604"/>
      <c r="H22" s="618"/>
      <c r="I22" s="604">
        <f t="shared" si="0"/>
        <v>26</v>
      </c>
      <c r="J22" s="748"/>
      <c r="K22" s="749">
        <f t="shared" si="1"/>
        <v>0.0020400156924284033</v>
      </c>
      <c r="L22" s="750"/>
      <c r="M22" s="3"/>
      <c r="N22" s="3"/>
    </row>
    <row r="23" spans="1:14" ht="15.75" customHeight="1">
      <c r="A23" s="92"/>
      <c r="B23" s="603" t="s">
        <v>394</v>
      </c>
      <c r="C23" s="604">
        <v>161</v>
      </c>
      <c r="D23" s="748"/>
      <c r="E23" s="604">
        <v>2</v>
      </c>
      <c r="F23" s="748"/>
      <c r="G23" s="604"/>
      <c r="H23" s="618"/>
      <c r="I23" s="604">
        <f t="shared" si="0"/>
        <v>163</v>
      </c>
      <c r="J23" s="748"/>
      <c r="K23" s="749">
        <f aca="true" t="shared" si="2" ref="K23:K28">+I23/$I$29</f>
        <v>0.012789329148685758</v>
      </c>
      <c r="L23" s="750"/>
      <c r="M23" s="3"/>
      <c r="N23" s="3"/>
    </row>
    <row r="24" spans="1:14" ht="15.75" customHeight="1">
      <c r="A24" s="92"/>
      <c r="B24" s="603" t="s">
        <v>382</v>
      </c>
      <c r="C24" s="604">
        <v>276</v>
      </c>
      <c r="D24" s="748"/>
      <c r="E24" s="604">
        <v>5</v>
      </c>
      <c r="F24" s="748"/>
      <c r="G24" s="604"/>
      <c r="H24" s="618"/>
      <c r="I24" s="604">
        <f t="shared" si="0"/>
        <v>281</v>
      </c>
      <c r="J24" s="748"/>
      <c r="K24" s="749">
        <f t="shared" si="2"/>
        <v>0.02204786190663005</v>
      </c>
      <c r="L24" s="750"/>
      <c r="M24" s="3"/>
      <c r="N24" s="3"/>
    </row>
    <row r="25" spans="1:14" ht="15.75" customHeight="1">
      <c r="A25" s="92"/>
      <c r="B25" s="603" t="s">
        <v>383</v>
      </c>
      <c r="C25" s="604">
        <v>23</v>
      </c>
      <c r="D25" s="748"/>
      <c r="E25" s="604"/>
      <c r="F25" s="748"/>
      <c r="G25" s="604"/>
      <c r="H25" s="618"/>
      <c r="I25" s="604">
        <f t="shared" si="0"/>
        <v>23</v>
      </c>
      <c r="J25" s="748"/>
      <c r="K25" s="749">
        <f t="shared" si="2"/>
        <v>0.0018046292663789721</v>
      </c>
      <c r="L25" s="750"/>
      <c r="M25" s="3"/>
      <c r="N25" s="3"/>
    </row>
    <row r="26" spans="1:14" ht="15.75" customHeight="1">
      <c r="A26" s="92"/>
      <c r="B26" s="603" t="s">
        <v>384</v>
      </c>
      <c r="C26" s="604">
        <v>56</v>
      </c>
      <c r="D26" s="748"/>
      <c r="E26" s="604">
        <v>2</v>
      </c>
      <c r="F26" s="748"/>
      <c r="G26" s="604">
        <v>1</v>
      </c>
      <c r="H26" s="618"/>
      <c r="I26" s="604">
        <f t="shared" si="0"/>
        <v>59</v>
      </c>
      <c r="J26" s="748"/>
      <c r="K26" s="749">
        <f t="shared" si="2"/>
        <v>0.004629266378972146</v>
      </c>
      <c r="L26" s="750"/>
      <c r="M26" s="3"/>
      <c r="N26" s="3"/>
    </row>
    <row r="27" spans="1:14" ht="15.75" customHeight="1">
      <c r="A27" s="92"/>
      <c r="B27" s="603" t="s">
        <v>385</v>
      </c>
      <c r="C27" s="604">
        <v>484</v>
      </c>
      <c r="D27" s="748"/>
      <c r="E27" s="604">
        <v>3</v>
      </c>
      <c r="F27" s="748"/>
      <c r="G27" s="604"/>
      <c r="H27" s="618"/>
      <c r="I27" s="604">
        <f t="shared" si="0"/>
        <v>487</v>
      </c>
      <c r="J27" s="748"/>
      <c r="K27" s="749">
        <f t="shared" si="2"/>
        <v>0.03821106316202432</v>
      </c>
      <c r="L27" s="750"/>
      <c r="M27" s="3"/>
      <c r="N27" s="3"/>
    </row>
    <row r="28" spans="1:14" ht="15.75" customHeight="1">
      <c r="A28" s="92"/>
      <c r="B28" s="603" t="s">
        <v>373</v>
      </c>
      <c r="C28" s="604">
        <v>1087</v>
      </c>
      <c r="D28" s="748"/>
      <c r="E28" s="604">
        <v>11</v>
      </c>
      <c r="F28" s="748"/>
      <c r="G28" s="604">
        <v>1</v>
      </c>
      <c r="H28" s="618"/>
      <c r="I28" s="604">
        <f>+C28+E28+G28</f>
        <v>1099</v>
      </c>
      <c r="J28" s="748"/>
      <c r="K28" s="749">
        <f t="shared" si="2"/>
        <v>0.08622989407610827</v>
      </c>
      <c r="L28" s="750"/>
      <c r="M28" s="3"/>
      <c r="N28" s="3"/>
    </row>
    <row r="29" spans="1:14" ht="15.75" customHeight="1">
      <c r="A29" s="92"/>
      <c r="B29" s="93" t="s">
        <v>411</v>
      </c>
      <c r="C29" s="612">
        <f>SUM(C7:C28)</f>
        <v>12565</v>
      </c>
      <c r="D29" s="751"/>
      <c r="E29" s="612">
        <f>SUM(E7:E28)</f>
        <v>172</v>
      </c>
      <c r="F29" s="751"/>
      <c r="G29" s="612">
        <f>SUM(G7:G28)</f>
        <v>8</v>
      </c>
      <c r="H29" s="752"/>
      <c r="I29" s="612">
        <f>SUM(I7:I28)</f>
        <v>12745</v>
      </c>
      <c r="J29" s="751"/>
      <c r="K29" s="753">
        <f>SUM(K7:K28)</f>
        <v>0.9999999999999998</v>
      </c>
      <c r="L29" s="754"/>
      <c r="M29" s="3"/>
      <c r="N29" s="3"/>
    </row>
    <row r="30" spans="1:14" s="755" customFormat="1" ht="15" customHeight="1">
      <c r="A30" s="286"/>
      <c r="B30" s="409" t="s">
        <v>325</v>
      </c>
      <c r="C30" s="288"/>
      <c r="D30" s="288"/>
      <c r="E30" s="288"/>
      <c r="F30" s="288"/>
      <c r="G30" s="288"/>
      <c r="H30" s="288"/>
      <c r="I30" s="288" t="str">
        <f>IF(SUM(C29:H29)=SUM(I7:I28)," ","FALSO")</f>
        <v> </v>
      </c>
      <c r="J30" s="286"/>
      <c r="K30" s="286"/>
      <c r="L30" s="287" t="s">
        <v>254</v>
      </c>
      <c r="M30" s="286"/>
      <c r="N30" s="286"/>
    </row>
    <row r="31" spans="1:14" s="755" customFormat="1" ht="15" customHeight="1">
      <c r="A31" s="286"/>
      <c r="B31" s="409" t="s">
        <v>415</v>
      </c>
      <c r="C31" s="288"/>
      <c r="D31" s="288"/>
      <c r="E31" s="288"/>
      <c r="F31" s="288"/>
      <c r="G31" s="288"/>
      <c r="H31" s="288"/>
      <c r="I31" s="288"/>
      <c r="J31" s="286"/>
      <c r="K31" s="286"/>
      <c r="L31" s="287"/>
      <c r="M31" s="286"/>
      <c r="N31" s="286"/>
    </row>
    <row r="32" spans="2:14" s="755" customFormat="1" ht="15" customHeight="1">
      <c r="B32" s="770" t="s">
        <v>15</v>
      </c>
      <c r="C32" s="288"/>
      <c r="D32" s="288"/>
      <c r="E32" s="288"/>
      <c r="F32" s="288"/>
      <c r="G32" s="288"/>
      <c r="H32" s="288"/>
      <c r="I32" s="288"/>
      <c r="J32" s="288"/>
      <c r="K32" s="286"/>
      <c r="L32" s="286"/>
      <c r="M32" s="286"/>
      <c r="N32" s="286"/>
    </row>
  </sheetData>
  <mergeCells count="2">
    <mergeCell ref="B5:B6"/>
    <mergeCell ref="B3:L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9"/>
  <sheetViews>
    <sheetView showGridLines="0" workbookViewId="0" topLeftCell="A13">
      <selection activeCell="A30" sqref="A30"/>
    </sheetView>
  </sheetViews>
  <sheetFormatPr defaultColWidth="11.421875" defaultRowHeight="12.75"/>
  <cols>
    <col min="1" max="1" width="41.421875" style="151" customWidth="1"/>
    <col min="2" max="8" width="6.7109375" style="0" customWidth="1"/>
    <col min="9" max="15" width="6.7109375" style="120" customWidth="1"/>
    <col min="16" max="16" width="6.7109375" style="0" customWidth="1"/>
    <col min="17" max="17" width="1.1484375" style="0" customWidth="1"/>
    <col min="18" max="24" width="6.7109375" style="0" customWidth="1"/>
  </cols>
  <sheetData>
    <row r="1" spans="1:15" s="202" customFormat="1" ht="15.75">
      <c r="A1" s="118" t="s">
        <v>334</v>
      </c>
      <c r="B1" s="118"/>
      <c r="C1" s="118"/>
      <c r="D1" s="118"/>
      <c r="E1" s="118"/>
      <c r="F1" s="118"/>
      <c r="G1" s="118"/>
      <c r="H1" s="118"/>
      <c r="I1" s="201"/>
      <c r="J1" s="201"/>
      <c r="K1" s="201"/>
      <c r="L1" s="201"/>
      <c r="M1" s="201"/>
      <c r="N1" s="201"/>
      <c r="O1" s="201"/>
    </row>
    <row r="3" ht="12.75">
      <c r="B3" s="337"/>
    </row>
    <row r="5" ht="7.5" customHeight="1">
      <c r="A5"/>
    </row>
    <row r="6" spans="2:16" s="121" customFormat="1" ht="16.5" customHeight="1">
      <c r="B6" s="122" t="s">
        <v>175</v>
      </c>
      <c r="C6" s="122"/>
      <c r="D6" s="95"/>
      <c r="E6" s="95"/>
      <c r="F6" s="95"/>
      <c r="G6" s="95"/>
      <c r="H6" s="95"/>
      <c r="I6" s="123" t="s">
        <v>176</v>
      </c>
      <c r="J6" s="123"/>
      <c r="K6" s="124"/>
      <c r="L6" s="124"/>
      <c r="M6" s="124"/>
      <c r="N6" s="124"/>
      <c r="O6" s="124"/>
      <c r="P6"/>
    </row>
    <row r="7" spans="2:15" s="20" customFormat="1" ht="5.25" customHeight="1">
      <c r="B7" s="125"/>
      <c r="C7" s="125"/>
      <c r="I7" s="126"/>
      <c r="J7" s="126"/>
      <c r="K7" s="127"/>
      <c r="L7" s="127"/>
      <c r="M7" s="127"/>
      <c r="N7" s="127"/>
      <c r="O7" s="127"/>
    </row>
    <row r="8" spans="1:16" ht="24" customHeight="1">
      <c r="A8" s="120"/>
      <c r="B8" s="127"/>
      <c r="C8" s="127"/>
      <c r="D8" s="127"/>
      <c r="E8" s="127"/>
      <c r="F8" s="127"/>
      <c r="G8" s="127"/>
      <c r="H8" s="128" t="s">
        <v>45</v>
      </c>
      <c r="I8" s="127"/>
      <c r="J8" s="127"/>
      <c r="K8" s="127"/>
      <c r="L8" s="127"/>
      <c r="M8" s="127"/>
      <c r="N8" s="127"/>
      <c r="O8" s="129" t="s">
        <v>45</v>
      </c>
      <c r="P8" s="130" t="s">
        <v>13</v>
      </c>
    </row>
    <row r="9" spans="1:16" s="136" customFormat="1" ht="18.75" customHeight="1">
      <c r="A9" s="131"/>
      <c r="B9" s="132" t="s">
        <v>178</v>
      </c>
      <c r="C9" s="132" t="s">
        <v>179</v>
      </c>
      <c r="D9" s="132" t="s">
        <v>45</v>
      </c>
      <c r="E9" s="132" t="s">
        <v>178</v>
      </c>
      <c r="F9" s="132" t="s">
        <v>179</v>
      </c>
      <c r="G9" s="132" t="s">
        <v>45</v>
      </c>
      <c r="H9" s="133" t="s">
        <v>180</v>
      </c>
      <c r="I9" s="132" t="s">
        <v>178</v>
      </c>
      <c r="J9" s="132" t="s">
        <v>179</v>
      </c>
      <c r="K9" s="132" t="s">
        <v>45</v>
      </c>
      <c r="L9" s="132" t="s">
        <v>178</v>
      </c>
      <c r="M9" s="132" t="s">
        <v>179</v>
      </c>
      <c r="N9" s="132" t="s">
        <v>45</v>
      </c>
      <c r="O9" s="134" t="s">
        <v>181</v>
      </c>
      <c r="P9" s="135"/>
    </row>
    <row r="10" spans="2:16" s="3" customFormat="1" ht="3" customHeight="1">
      <c r="B10" s="137"/>
      <c r="C10" s="138"/>
      <c r="D10" s="139"/>
      <c r="E10" s="137"/>
      <c r="F10" s="138"/>
      <c r="G10" s="139"/>
      <c r="H10" s="140"/>
      <c r="I10" s="137"/>
      <c r="J10" s="138"/>
      <c r="K10" s="139"/>
      <c r="L10" s="137"/>
      <c r="M10" s="138"/>
      <c r="N10" s="139"/>
      <c r="O10" s="141"/>
      <c r="P10" s="142"/>
    </row>
    <row r="11" spans="1:16" s="3" customFormat="1" ht="15" customHeight="1">
      <c r="A11" s="143" t="s">
        <v>335</v>
      </c>
      <c r="B11" s="317">
        <v>1</v>
      </c>
      <c r="C11" s="318"/>
      <c r="D11" s="319">
        <f>+B11+C11</f>
        <v>1</v>
      </c>
      <c r="E11" s="317"/>
      <c r="F11" s="318"/>
      <c r="G11" s="319">
        <f>+E11+F11</f>
        <v>0</v>
      </c>
      <c r="H11" s="320">
        <f>+D11+G11</f>
        <v>1</v>
      </c>
      <c r="I11" s="317"/>
      <c r="J11" s="318"/>
      <c r="K11" s="319">
        <f>+I11+J11</f>
        <v>0</v>
      </c>
      <c r="L11" s="317"/>
      <c r="M11" s="318"/>
      <c r="N11" s="319">
        <f>+L11+M11</f>
        <v>0</v>
      </c>
      <c r="O11" s="321">
        <f>+K11+N11</f>
        <v>0</v>
      </c>
      <c r="P11" s="315">
        <f>+H11+O11</f>
        <v>1</v>
      </c>
    </row>
    <row r="12" spans="1:16" s="3" customFormat="1" ht="15" customHeight="1">
      <c r="A12" s="143" t="s">
        <v>336</v>
      </c>
      <c r="B12" s="317">
        <v>1</v>
      </c>
      <c r="C12" s="318"/>
      <c r="D12" s="319">
        <f>+B12+C12</f>
        <v>1</v>
      </c>
      <c r="E12" s="317"/>
      <c r="F12" s="318"/>
      <c r="G12" s="319">
        <f>+E12+F12</f>
        <v>0</v>
      </c>
      <c r="H12" s="320">
        <f aca="true" t="shared" si="0" ref="H12:H23">+D12+G12</f>
        <v>1</v>
      </c>
      <c r="I12" s="317"/>
      <c r="J12" s="318"/>
      <c r="K12" s="319">
        <f aca="true" t="shared" si="1" ref="K12:K23">+I12+J12</f>
        <v>0</v>
      </c>
      <c r="L12" s="317"/>
      <c r="M12" s="318"/>
      <c r="N12" s="319">
        <f>+L12+M12</f>
        <v>0</v>
      </c>
      <c r="O12" s="321">
        <f>+K12+N12</f>
        <v>0</v>
      </c>
      <c r="P12" s="315">
        <f>+H12+O12</f>
        <v>1</v>
      </c>
    </row>
    <row r="13" spans="1:16" s="3" customFormat="1" ht="15" customHeight="1">
      <c r="A13" s="143" t="s">
        <v>182</v>
      </c>
      <c r="B13" s="317">
        <v>62</v>
      </c>
      <c r="C13" s="318"/>
      <c r="D13" s="319">
        <f aca="true" t="shared" si="2" ref="D13:D23">+B13+C13</f>
        <v>62</v>
      </c>
      <c r="E13" s="317">
        <v>45</v>
      </c>
      <c r="F13" s="318">
        <v>1</v>
      </c>
      <c r="G13" s="319">
        <f>+E13+F13</f>
        <v>46</v>
      </c>
      <c r="H13" s="320">
        <f t="shared" si="0"/>
        <v>108</v>
      </c>
      <c r="I13" s="317">
        <v>29</v>
      </c>
      <c r="J13" s="318"/>
      <c r="K13" s="319">
        <f t="shared" si="1"/>
        <v>29</v>
      </c>
      <c r="L13" s="317">
        <v>1</v>
      </c>
      <c r="M13" s="318"/>
      <c r="N13" s="319">
        <f>+L13+M13</f>
        <v>1</v>
      </c>
      <c r="O13" s="321">
        <f>+K13+N13</f>
        <v>30</v>
      </c>
      <c r="P13" s="315">
        <f>+H13+O13</f>
        <v>138</v>
      </c>
    </row>
    <row r="14" spans="1:16" s="3" customFormat="1" ht="15" customHeight="1">
      <c r="A14" s="143" t="s">
        <v>183</v>
      </c>
      <c r="B14" s="317">
        <v>13</v>
      </c>
      <c r="C14" s="318"/>
      <c r="D14" s="319">
        <f t="shared" si="2"/>
        <v>13</v>
      </c>
      <c r="E14" s="317">
        <v>9</v>
      </c>
      <c r="F14" s="318">
        <v>3</v>
      </c>
      <c r="G14" s="319">
        <f aca="true" t="shared" si="3" ref="G14:G23">+E14+F14</f>
        <v>12</v>
      </c>
      <c r="H14" s="320">
        <f t="shared" si="0"/>
        <v>25</v>
      </c>
      <c r="I14" s="317">
        <v>3</v>
      </c>
      <c r="J14" s="318"/>
      <c r="K14" s="319">
        <f t="shared" si="1"/>
        <v>3</v>
      </c>
      <c r="L14" s="317"/>
      <c r="M14" s="318"/>
      <c r="N14" s="319">
        <f>+L14+M14</f>
        <v>0</v>
      </c>
      <c r="O14" s="321">
        <f>+K14+N14</f>
        <v>3</v>
      </c>
      <c r="P14" s="315">
        <f>+H14+O14</f>
        <v>28</v>
      </c>
    </row>
    <row r="15" spans="1:16" s="3" customFormat="1" ht="15" customHeight="1">
      <c r="A15" s="143" t="s">
        <v>184</v>
      </c>
      <c r="B15" s="317">
        <v>2</v>
      </c>
      <c r="C15" s="318"/>
      <c r="D15" s="319">
        <f t="shared" si="2"/>
        <v>2</v>
      </c>
      <c r="E15" s="317">
        <v>3</v>
      </c>
      <c r="F15" s="318"/>
      <c r="G15" s="319">
        <f t="shared" si="3"/>
        <v>3</v>
      </c>
      <c r="H15" s="320">
        <f t="shared" si="0"/>
        <v>5</v>
      </c>
      <c r="I15" s="317">
        <v>6</v>
      </c>
      <c r="J15" s="318"/>
      <c r="K15" s="319">
        <f t="shared" si="1"/>
        <v>6</v>
      </c>
      <c r="L15" s="317"/>
      <c r="M15" s="318"/>
      <c r="N15" s="319">
        <f>+L15+M15</f>
        <v>0</v>
      </c>
      <c r="O15" s="321">
        <f>+K15+N15</f>
        <v>6</v>
      </c>
      <c r="P15" s="315">
        <f>+H15+O15</f>
        <v>11</v>
      </c>
    </row>
    <row r="16" spans="1:16" s="3" customFormat="1" ht="15" customHeight="1">
      <c r="A16" s="143" t="s">
        <v>185</v>
      </c>
      <c r="B16" s="317">
        <v>1</v>
      </c>
      <c r="C16" s="318"/>
      <c r="D16" s="319">
        <f t="shared" si="2"/>
        <v>1</v>
      </c>
      <c r="E16" s="317"/>
      <c r="F16" s="318"/>
      <c r="G16" s="319">
        <f t="shared" si="3"/>
        <v>0</v>
      </c>
      <c r="H16" s="320">
        <f t="shared" si="0"/>
        <v>1</v>
      </c>
      <c r="I16" s="317">
        <v>1</v>
      </c>
      <c r="J16" s="318"/>
      <c r="K16" s="319">
        <f t="shared" si="1"/>
        <v>1</v>
      </c>
      <c r="L16" s="317"/>
      <c r="M16" s="318"/>
      <c r="N16" s="319">
        <f aca="true" t="shared" si="4" ref="N16:N27">+L16+M16</f>
        <v>0</v>
      </c>
      <c r="O16" s="321">
        <f aca="true" t="shared" si="5" ref="O16:O27">+K16+N16</f>
        <v>1</v>
      </c>
      <c r="P16" s="315">
        <f aca="true" t="shared" si="6" ref="P16:P27">+H16+O16</f>
        <v>2</v>
      </c>
    </row>
    <row r="17" spans="1:16" s="3" customFormat="1" ht="15" customHeight="1">
      <c r="A17" s="143" t="s">
        <v>186</v>
      </c>
      <c r="B17" s="317"/>
      <c r="C17" s="318">
        <v>1</v>
      </c>
      <c r="D17" s="319">
        <f t="shared" si="2"/>
        <v>1</v>
      </c>
      <c r="E17" s="317"/>
      <c r="F17" s="318"/>
      <c r="G17" s="319">
        <f t="shared" si="3"/>
        <v>0</v>
      </c>
      <c r="H17" s="320">
        <f t="shared" si="0"/>
        <v>1</v>
      </c>
      <c r="I17" s="317"/>
      <c r="J17" s="318"/>
      <c r="K17" s="319">
        <f t="shared" si="1"/>
        <v>0</v>
      </c>
      <c r="L17" s="317"/>
      <c r="M17" s="318"/>
      <c r="N17" s="319">
        <f t="shared" si="4"/>
        <v>0</v>
      </c>
      <c r="O17" s="321">
        <f t="shared" si="5"/>
        <v>0</v>
      </c>
      <c r="P17" s="315">
        <f t="shared" si="6"/>
        <v>1</v>
      </c>
    </row>
    <row r="18" spans="1:16" s="3" customFormat="1" ht="15" customHeight="1">
      <c r="A18" s="143" t="s">
        <v>187</v>
      </c>
      <c r="B18" s="317">
        <v>1</v>
      </c>
      <c r="C18" s="318"/>
      <c r="D18" s="319">
        <f t="shared" si="2"/>
        <v>1</v>
      </c>
      <c r="E18" s="317"/>
      <c r="F18" s="318"/>
      <c r="G18" s="319">
        <f t="shared" si="3"/>
        <v>0</v>
      </c>
      <c r="H18" s="320">
        <f t="shared" si="0"/>
        <v>1</v>
      </c>
      <c r="I18" s="317">
        <v>18</v>
      </c>
      <c r="J18" s="318"/>
      <c r="K18" s="319">
        <f t="shared" si="1"/>
        <v>18</v>
      </c>
      <c r="L18" s="317">
        <v>1</v>
      </c>
      <c r="M18" s="318"/>
      <c r="N18" s="319">
        <f t="shared" si="4"/>
        <v>1</v>
      </c>
      <c r="O18" s="321">
        <f t="shared" si="5"/>
        <v>19</v>
      </c>
      <c r="P18" s="315">
        <f t="shared" si="6"/>
        <v>20</v>
      </c>
    </row>
    <row r="19" spans="1:16" s="3" customFormat="1" ht="15" customHeight="1">
      <c r="A19" s="143" t="s">
        <v>188</v>
      </c>
      <c r="B19" s="317">
        <v>1</v>
      </c>
      <c r="C19" s="318"/>
      <c r="D19" s="319">
        <f t="shared" si="2"/>
        <v>1</v>
      </c>
      <c r="E19" s="317">
        <v>1</v>
      </c>
      <c r="F19" s="318"/>
      <c r="G19" s="319">
        <f t="shared" si="3"/>
        <v>1</v>
      </c>
      <c r="H19" s="320">
        <f t="shared" si="0"/>
        <v>2</v>
      </c>
      <c r="I19" s="317"/>
      <c r="J19" s="318"/>
      <c r="K19" s="319">
        <f t="shared" si="1"/>
        <v>0</v>
      </c>
      <c r="L19" s="317"/>
      <c r="M19" s="318"/>
      <c r="N19" s="319">
        <f t="shared" si="4"/>
        <v>0</v>
      </c>
      <c r="O19" s="321">
        <f t="shared" si="5"/>
        <v>0</v>
      </c>
      <c r="P19" s="315">
        <f t="shared" si="6"/>
        <v>2</v>
      </c>
    </row>
    <row r="20" spans="1:16" s="3" customFormat="1" ht="15" customHeight="1">
      <c r="A20" s="143" t="s">
        <v>189</v>
      </c>
      <c r="B20" s="317">
        <v>15</v>
      </c>
      <c r="C20" s="318"/>
      <c r="D20" s="319">
        <f t="shared" si="2"/>
        <v>15</v>
      </c>
      <c r="E20" s="317">
        <v>1</v>
      </c>
      <c r="F20" s="318"/>
      <c r="G20" s="319">
        <f t="shared" si="3"/>
        <v>1</v>
      </c>
      <c r="H20" s="320">
        <f t="shared" si="0"/>
        <v>16</v>
      </c>
      <c r="I20" s="317">
        <v>6</v>
      </c>
      <c r="J20" s="318"/>
      <c r="K20" s="319">
        <f t="shared" si="1"/>
        <v>6</v>
      </c>
      <c r="L20" s="317">
        <v>1</v>
      </c>
      <c r="M20" s="318"/>
      <c r="N20" s="319">
        <f t="shared" si="4"/>
        <v>1</v>
      </c>
      <c r="O20" s="321">
        <f t="shared" si="5"/>
        <v>7</v>
      </c>
      <c r="P20" s="315">
        <f t="shared" si="6"/>
        <v>23</v>
      </c>
    </row>
    <row r="21" spans="1:16" s="3" customFormat="1" ht="15" customHeight="1">
      <c r="A21" s="143" t="s">
        <v>190</v>
      </c>
      <c r="B21" s="317">
        <v>881</v>
      </c>
      <c r="C21" s="318"/>
      <c r="D21" s="319">
        <f t="shared" si="2"/>
        <v>881</v>
      </c>
      <c r="E21" s="317">
        <v>319</v>
      </c>
      <c r="F21" s="318"/>
      <c r="G21" s="319">
        <f t="shared" si="3"/>
        <v>319</v>
      </c>
      <c r="H21" s="320">
        <f t="shared" si="0"/>
        <v>1200</v>
      </c>
      <c r="I21" s="317">
        <v>145</v>
      </c>
      <c r="J21" s="318"/>
      <c r="K21" s="319">
        <f t="shared" si="1"/>
        <v>145</v>
      </c>
      <c r="L21" s="317">
        <v>14</v>
      </c>
      <c r="M21" s="318">
        <v>1</v>
      </c>
      <c r="N21" s="319">
        <f t="shared" si="4"/>
        <v>15</v>
      </c>
      <c r="O21" s="321">
        <f t="shared" si="5"/>
        <v>160</v>
      </c>
      <c r="P21" s="315">
        <f t="shared" si="6"/>
        <v>1360</v>
      </c>
    </row>
    <row r="22" spans="1:16" s="3" customFormat="1" ht="15" customHeight="1">
      <c r="A22" s="143" t="s">
        <v>191</v>
      </c>
      <c r="B22" s="317">
        <v>7</v>
      </c>
      <c r="C22" s="318"/>
      <c r="D22" s="319">
        <f t="shared" si="2"/>
        <v>7</v>
      </c>
      <c r="E22" s="317">
        <v>2</v>
      </c>
      <c r="F22" s="318"/>
      <c r="G22" s="319">
        <f t="shared" si="3"/>
        <v>2</v>
      </c>
      <c r="H22" s="320">
        <f t="shared" si="0"/>
        <v>9</v>
      </c>
      <c r="I22" s="317"/>
      <c r="J22" s="318"/>
      <c r="K22" s="319">
        <f t="shared" si="1"/>
        <v>0</v>
      </c>
      <c r="L22" s="317"/>
      <c r="M22" s="318"/>
      <c r="N22" s="319">
        <f t="shared" si="4"/>
        <v>0</v>
      </c>
      <c r="O22" s="321">
        <f t="shared" si="5"/>
        <v>0</v>
      </c>
      <c r="P22" s="315">
        <f t="shared" si="6"/>
        <v>9</v>
      </c>
    </row>
    <row r="23" spans="1:16" s="3" customFormat="1" ht="15" customHeight="1">
      <c r="A23" s="143" t="s">
        <v>192</v>
      </c>
      <c r="B23" s="317">
        <v>92</v>
      </c>
      <c r="C23" s="318"/>
      <c r="D23" s="319">
        <f t="shared" si="2"/>
        <v>92</v>
      </c>
      <c r="E23" s="317">
        <v>37</v>
      </c>
      <c r="F23" s="318"/>
      <c r="G23" s="319">
        <f t="shared" si="3"/>
        <v>37</v>
      </c>
      <c r="H23" s="320">
        <f t="shared" si="0"/>
        <v>129</v>
      </c>
      <c r="I23" s="317">
        <v>19</v>
      </c>
      <c r="J23" s="318"/>
      <c r="K23" s="319">
        <f t="shared" si="1"/>
        <v>19</v>
      </c>
      <c r="L23" s="317">
        <v>1</v>
      </c>
      <c r="M23" s="318"/>
      <c r="N23" s="319">
        <f>+L23+M23</f>
        <v>1</v>
      </c>
      <c r="O23" s="321">
        <f>+K23+N23</f>
        <v>20</v>
      </c>
      <c r="P23" s="315">
        <f t="shared" si="6"/>
        <v>149</v>
      </c>
    </row>
    <row r="24" spans="1:16" s="3" customFormat="1" ht="15" customHeight="1">
      <c r="A24" s="143" t="s">
        <v>193</v>
      </c>
      <c r="B24" s="317">
        <v>321</v>
      </c>
      <c r="C24" s="318"/>
      <c r="D24" s="319">
        <f>+B24+C24</f>
        <v>321</v>
      </c>
      <c r="E24" s="317">
        <v>73</v>
      </c>
      <c r="F24" s="318"/>
      <c r="G24" s="319">
        <f>+E24+F24</f>
        <v>73</v>
      </c>
      <c r="H24" s="320">
        <f>+D24+G24</f>
        <v>394</v>
      </c>
      <c r="I24" s="317">
        <v>31</v>
      </c>
      <c r="J24" s="318"/>
      <c r="K24" s="319">
        <f>+I24+J24</f>
        <v>31</v>
      </c>
      <c r="L24" s="317">
        <v>4</v>
      </c>
      <c r="M24" s="318"/>
      <c r="N24" s="319">
        <f>+L24+M24</f>
        <v>4</v>
      </c>
      <c r="O24" s="321">
        <f>+K24+N24</f>
        <v>35</v>
      </c>
      <c r="P24" s="315">
        <f t="shared" si="6"/>
        <v>429</v>
      </c>
    </row>
    <row r="25" spans="1:16" s="3" customFormat="1" ht="15" customHeight="1">
      <c r="A25" s="143" t="s">
        <v>337</v>
      </c>
      <c r="B25" s="317">
        <v>2</v>
      </c>
      <c r="C25" s="318"/>
      <c r="D25" s="319">
        <f>+B25+C25</f>
        <v>2</v>
      </c>
      <c r="E25" s="317"/>
      <c r="F25" s="318"/>
      <c r="G25" s="319">
        <f>+E25+F25</f>
        <v>0</v>
      </c>
      <c r="H25" s="320">
        <f>+D25+G25</f>
        <v>2</v>
      </c>
      <c r="I25" s="317"/>
      <c r="J25" s="318"/>
      <c r="K25" s="319">
        <f>+I25+J25</f>
        <v>0</v>
      </c>
      <c r="L25" s="317"/>
      <c r="M25" s="318"/>
      <c r="N25" s="319">
        <f>+L25+M25</f>
        <v>0</v>
      </c>
      <c r="O25" s="321">
        <f>+K25+N25</f>
        <v>0</v>
      </c>
      <c r="P25" s="315">
        <f t="shared" si="6"/>
        <v>2</v>
      </c>
    </row>
    <row r="26" spans="1:16" s="3" customFormat="1" ht="15" customHeight="1">
      <c r="A26" s="143" t="s">
        <v>338</v>
      </c>
      <c r="B26" s="317">
        <v>3</v>
      </c>
      <c r="C26" s="318"/>
      <c r="D26" s="319">
        <f>+B26+C26</f>
        <v>3</v>
      </c>
      <c r="E26" s="317"/>
      <c r="F26" s="318"/>
      <c r="G26" s="319">
        <f>+E26+F26</f>
        <v>0</v>
      </c>
      <c r="H26" s="320">
        <f>+D26+G26</f>
        <v>3</v>
      </c>
      <c r="I26" s="317"/>
      <c r="J26" s="318"/>
      <c r="K26" s="319">
        <f>+I26+J26</f>
        <v>0</v>
      </c>
      <c r="L26" s="317"/>
      <c r="M26" s="318"/>
      <c r="N26" s="319">
        <f>+L26+M26</f>
        <v>0</v>
      </c>
      <c r="O26" s="321">
        <f>+K26+N26</f>
        <v>0</v>
      </c>
      <c r="P26" s="315">
        <f t="shared" si="6"/>
        <v>3</v>
      </c>
    </row>
    <row r="27" spans="1:16" s="3" customFormat="1" ht="15" customHeight="1">
      <c r="A27" s="143" t="s">
        <v>282</v>
      </c>
      <c r="B27" s="317">
        <v>3</v>
      </c>
      <c r="C27" s="318"/>
      <c r="D27" s="319">
        <f>+B27+C27</f>
        <v>3</v>
      </c>
      <c r="E27" s="317">
        <v>1</v>
      </c>
      <c r="F27" s="318"/>
      <c r="G27" s="319">
        <f>+E27+F27</f>
        <v>1</v>
      </c>
      <c r="H27" s="320">
        <f>+D27+G27</f>
        <v>4</v>
      </c>
      <c r="I27" s="317">
        <v>2</v>
      </c>
      <c r="J27" s="318"/>
      <c r="K27" s="319">
        <f>+I27+J27</f>
        <v>2</v>
      </c>
      <c r="L27" s="317"/>
      <c r="M27" s="318"/>
      <c r="N27" s="319">
        <f t="shared" si="4"/>
        <v>0</v>
      </c>
      <c r="O27" s="321">
        <f t="shared" si="5"/>
        <v>2</v>
      </c>
      <c r="P27" s="315">
        <f t="shared" si="6"/>
        <v>6</v>
      </c>
    </row>
    <row r="28" spans="1:16" s="145" customFormat="1" ht="15" customHeight="1">
      <c r="A28" s="144" t="s">
        <v>427</v>
      </c>
      <c r="B28" s="322">
        <f aca="true" t="shared" si="7" ref="B28:G28">SUM(B11:B27)</f>
        <v>1406</v>
      </c>
      <c r="C28" s="323">
        <f t="shared" si="7"/>
        <v>1</v>
      </c>
      <c r="D28" s="324">
        <f t="shared" si="7"/>
        <v>1407</v>
      </c>
      <c r="E28" s="322">
        <f t="shared" si="7"/>
        <v>491</v>
      </c>
      <c r="F28" s="323">
        <f t="shared" si="7"/>
        <v>4</v>
      </c>
      <c r="G28" s="324">
        <f t="shared" si="7"/>
        <v>495</v>
      </c>
      <c r="H28" s="325">
        <f>+D28+G28</f>
        <v>1902</v>
      </c>
      <c r="I28" s="322">
        <f aca="true" t="shared" si="8" ref="I28:P28">SUM(I11:I27)</f>
        <v>260</v>
      </c>
      <c r="J28" s="323">
        <f t="shared" si="8"/>
        <v>0</v>
      </c>
      <c r="K28" s="324">
        <f t="shared" si="8"/>
        <v>260</v>
      </c>
      <c r="L28" s="322">
        <f t="shared" si="8"/>
        <v>22</v>
      </c>
      <c r="M28" s="323">
        <f t="shared" si="8"/>
        <v>1</v>
      </c>
      <c r="N28" s="324">
        <f t="shared" si="8"/>
        <v>23</v>
      </c>
      <c r="O28" s="326">
        <f t="shared" si="8"/>
        <v>283</v>
      </c>
      <c r="P28" s="316">
        <f t="shared" si="8"/>
        <v>2185</v>
      </c>
    </row>
    <row r="29" spans="1:18" s="145" customFormat="1" ht="15" customHeight="1">
      <c r="A29" s="409" t="s">
        <v>426</v>
      </c>
      <c r="B29" s="772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</row>
    <row r="30" spans="1:15" s="3" customFormat="1" ht="15" customHeight="1">
      <c r="A30" s="770" t="s">
        <v>15</v>
      </c>
      <c r="B30" s="98"/>
      <c r="C30" s="98"/>
      <c r="D30" s="98"/>
      <c r="E30" s="98"/>
      <c r="F30" s="98"/>
      <c r="G30" s="98"/>
      <c r="I30" s="146"/>
      <c r="J30" s="146"/>
      <c r="K30" s="146"/>
      <c r="L30" s="146"/>
      <c r="M30" s="146"/>
      <c r="N30" s="146"/>
      <c r="O30" s="147"/>
    </row>
    <row r="31" spans="1:16" ht="12.75">
      <c r="A31" s="148"/>
      <c r="B31" s="20"/>
      <c r="C31" s="20"/>
      <c r="D31" s="20"/>
      <c r="I31"/>
      <c r="J31" s="127"/>
      <c r="K31" s="127"/>
      <c r="L31" s="127"/>
      <c r="M31" s="127"/>
      <c r="N31" s="127"/>
      <c r="O31" s="149"/>
      <c r="P31" s="150" t="s">
        <v>255</v>
      </c>
    </row>
    <row r="32" spans="1:15" ht="12.75">
      <c r="A32" s="148"/>
      <c r="B32" s="20"/>
      <c r="C32" s="20"/>
      <c r="D32" s="20"/>
      <c r="I32" s="127"/>
      <c r="J32" s="127"/>
      <c r="K32" s="127"/>
      <c r="L32" s="127"/>
      <c r="M32" s="127"/>
      <c r="N32" s="127"/>
      <c r="O32" s="149"/>
    </row>
    <row r="33" spans="1:15" ht="12.75">
      <c r="A33" s="148"/>
      <c r="B33" s="20"/>
      <c r="C33" s="20"/>
      <c r="D33" s="20"/>
      <c r="I33" s="127"/>
      <c r="J33" s="127"/>
      <c r="K33" s="127"/>
      <c r="L33" s="127"/>
      <c r="M33" s="127"/>
      <c r="N33" s="127"/>
      <c r="O33" s="149"/>
    </row>
    <row r="34" spans="1:15" ht="12.75">
      <c r="A34" s="148"/>
      <c r="B34" s="20"/>
      <c r="C34" s="20"/>
      <c r="D34" s="20"/>
      <c r="I34" s="127"/>
      <c r="J34" s="127"/>
      <c r="K34" s="127"/>
      <c r="L34" s="127"/>
      <c r="M34" s="127"/>
      <c r="N34" s="127"/>
      <c r="O34" s="149"/>
    </row>
    <row r="35" spans="1:15" ht="12.75">
      <c r="A35" s="148"/>
      <c r="B35" s="20"/>
      <c r="C35" s="20"/>
      <c r="D35" s="20"/>
      <c r="I35" s="127"/>
      <c r="J35" s="127"/>
      <c r="K35" s="127"/>
      <c r="L35" s="127"/>
      <c r="M35" s="127"/>
      <c r="N35" s="127"/>
      <c r="O35" s="149"/>
    </row>
    <row r="36" spans="1:15" ht="12.75">
      <c r="A36" s="148"/>
      <c r="I36" s="127"/>
      <c r="J36" s="127"/>
      <c r="K36" s="127"/>
      <c r="L36" s="127"/>
      <c r="M36" s="127"/>
      <c r="N36" s="127"/>
      <c r="O36" s="149"/>
    </row>
    <row r="37" spans="1:15" ht="12.75">
      <c r="A37" s="148"/>
      <c r="I37" s="127"/>
      <c r="J37" s="127"/>
      <c r="K37" s="127"/>
      <c r="L37" s="127"/>
      <c r="M37" s="127"/>
      <c r="N37" s="127"/>
      <c r="O37" s="149"/>
    </row>
    <row r="38" spans="1:15" ht="12.75">
      <c r="A38" s="148"/>
      <c r="L38" s="127"/>
      <c r="M38" s="127"/>
      <c r="N38" s="127"/>
      <c r="O38" s="149"/>
    </row>
    <row r="39" spans="12:15" ht="12.75">
      <c r="L39" s="127"/>
      <c r="M39" s="127"/>
      <c r="N39" s="127"/>
      <c r="O39" s="149"/>
    </row>
    <row r="40" spans="12:15" ht="12.75">
      <c r="L40" s="127"/>
      <c r="M40" s="127"/>
      <c r="N40" s="127"/>
      <c r="O40" s="149"/>
    </row>
    <row r="41" spans="12:15" ht="12.75">
      <c r="L41" s="127"/>
      <c r="M41" s="127"/>
      <c r="N41" s="127"/>
      <c r="O41" s="149"/>
    </row>
    <row r="42" spans="12:15" ht="12.75">
      <c r="L42" s="127"/>
      <c r="M42" s="127"/>
      <c r="N42" s="127"/>
      <c r="O42" s="149"/>
    </row>
    <row r="43" ht="12.75">
      <c r="O43" s="149"/>
    </row>
    <row r="44" ht="12.75">
      <c r="O44" s="149"/>
    </row>
    <row r="45" ht="12.75">
      <c r="O45" s="149"/>
    </row>
    <row r="46" ht="12.75">
      <c r="O46" s="149"/>
    </row>
    <row r="47" ht="12.75">
      <c r="O47" s="149"/>
    </row>
    <row r="48" ht="12.75">
      <c r="O48" s="149"/>
    </row>
    <row r="49" ht="12.75">
      <c r="O49" s="149"/>
    </row>
    <row r="50" ht="12.75">
      <c r="O50" s="149"/>
    </row>
    <row r="51" ht="12.75">
      <c r="O51" s="149"/>
    </row>
    <row r="52" ht="12.75">
      <c r="O52" s="149"/>
    </row>
    <row r="53" ht="12.75">
      <c r="O53" s="149"/>
    </row>
    <row r="54" ht="12.75">
      <c r="O54" s="149"/>
    </row>
    <row r="55" ht="12.75">
      <c r="O55" s="149"/>
    </row>
    <row r="56" ht="12.75">
      <c r="O56" s="149"/>
    </row>
    <row r="57" ht="12.75">
      <c r="O57" s="149"/>
    </row>
    <row r="58" ht="12.75">
      <c r="O58" s="149"/>
    </row>
    <row r="59" ht="12.75">
      <c r="O59" s="149"/>
    </row>
    <row r="60" ht="12.75">
      <c r="O60" s="149"/>
    </row>
    <row r="61" ht="12.75">
      <c r="O61" s="149"/>
    </row>
    <row r="62" ht="12.75">
      <c r="O62" s="149"/>
    </row>
    <row r="63" ht="12.75">
      <c r="O63" s="149"/>
    </row>
    <row r="64" ht="12.75">
      <c r="O64" s="149"/>
    </row>
    <row r="65" ht="12.75">
      <c r="O65" s="149"/>
    </row>
    <row r="66" ht="12.75">
      <c r="O66" s="149"/>
    </row>
    <row r="67" ht="12.75">
      <c r="O67" s="149"/>
    </row>
    <row r="68" ht="12.75">
      <c r="O68" s="149"/>
    </row>
    <row r="69" ht="12.75">
      <c r="O69" s="149"/>
    </row>
    <row r="70" ht="12.75">
      <c r="O70" s="149"/>
    </row>
    <row r="71" ht="12.75">
      <c r="O71" s="149"/>
    </row>
    <row r="72" ht="12.75">
      <c r="O72" s="149"/>
    </row>
    <row r="73" ht="12.75">
      <c r="O73" s="149"/>
    </row>
    <row r="74" ht="12.75">
      <c r="O74" s="149"/>
    </row>
    <row r="75" ht="12.75">
      <c r="O75" s="149"/>
    </row>
    <row r="76" ht="12.75">
      <c r="O76" s="149"/>
    </row>
    <row r="77" ht="12.75">
      <c r="O77" s="149"/>
    </row>
    <row r="78" ht="12.75">
      <c r="O78" s="149"/>
    </row>
    <row r="79" ht="12.75">
      <c r="O79" s="149"/>
    </row>
    <row r="80" ht="12.75">
      <c r="O80" s="149"/>
    </row>
    <row r="81" ht="12.75">
      <c r="O81" s="149"/>
    </row>
    <row r="82" ht="12.75">
      <c r="O82" s="149"/>
    </row>
    <row r="83" ht="12.75">
      <c r="O83" s="149"/>
    </row>
    <row r="84" ht="12.75">
      <c r="O84" s="149"/>
    </row>
    <row r="85" ht="12.75">
      <c r="O85" s="149"/>
    </row>
    <row r="86" ht="12.75">
      <c r="O86" s="149"/>
    </row>
    <row r="87" ht="12.75">
      <c r="O87" s="149"/>
    </row>
    <row r="88" ht="12.75">
      <c r="O88" s="149"/>
    </row>
    <row r="89" ht="12.75">
      <c r="O89" s="149"/>
    </row>
    <row r="90" ht="12.75">
      <c r="O90" s="149"/>
    </row>
    <row r="91" ht="12.75">
      <c r="O91" s="149"/>
    </row>
    <row r="92" ht="12.75">
      <c r="O92" s="149"/>
    </row>
    <row r="93" ht="12.75">
      <c r="O93" s="149"/>
    </row>
    <row r="94" ht="12.75">
      <c r="O94" s="149"/>
    </row>
    <row r="95" ht="12.75">
      <c r="O95" s="149"/>
    </row>
    <row r="96" ht="12.75">
      <c r="O96" s="149"/>
    </row>
    <row r="97" ht="12.75">
      <c r="O97" s="149"/>
    </row>
    <row r="98" ht="12.75">
      <c r="O98" s="149"/>
    </row>
    <row r="99" ht="12.75">
      <c r="O99" s="149"/>
    </row>
    <row r="100" ht="12.75">
      <c r="O100" s="149"/>
    </row>
    <row r="101" ht="12.75">
      <c r="O101" s="149"/>
    </row>
    <row r="102" ht="12.75">
      <c r="O102" s="149"/>
    </row>
    <row r="103" ht="12.75">
      <c r="O103" s="149"/>
    </row>
    <row r="104" ht="12.75">
      <c r="O104" s="149"/>
    </row>
    <row r="105" ht="12.75">
      <c r="O105" s="149"/>
    </row>
    <row r="106" ht="12.75">
      <c r="O106" s="149"/>
    </row>
    <row r="107" ht="12.75">
      <c r="O107" s="149"/>
    </row>
    <row r="108" ht="12.75">
      <c r="O108" s="149"/>
    </row>
    <row r="109" ht="12.75">
      <c r="O109" s="149"/>
    </row>
    <row r="110" ht="12.75">
      <c r="O110" s="149"/>
    </row>
    <row r="111" ht="12.75">
      <c r="O111" s="149"/>
    </row>
    <row r="112" ht="12.75">
      <c r="O112" s="149"/>
    </row>
    <row r="113" ht="12.75">
      <c r="O113" s="149"/>
    </row>
    <row r="114" ht="12.75">
      <c r="O114" s="149"/>
    </row>
    <row r="115" ht="12.75">
      <c r="O115" s="149"/>
    </row>
    <row r="116" ht="12.75">
      <c r="O116" s="149"/>
    </row>
    <row r="117" ht="12.75">
      <c r="O117" s="149"/>
    </row>
    <row r="118" ht="12.75">
      <c r="O118" s="149"/>
    </row>
    <row r="119" ht="12.75">
      <c r="O119" s="149"/>
    </row>
    <row r="120" ht="12.75">
      <c r="O120" s="149"/>
    </row>
    <row r="121" ht="12.75">
      <c r="O121" s="149"/>
    </row>
    <row r="122" ht="12.75">
      <c r="O122" s="149"/>
    </row>
    <row r="123" ht="12.75">
      <c r="O123" s="149"/>
    </row>
    <row r="124" ht="12.75">
      <c r="O124" s="149"/>
    </row>
    <row r="125" ht="12.75">
      <c r="O125" s="149"/>
    </row>
    <row r="126" ht="12.75">
      <c r="O126" s="149"/>
    </row>
    <row r="127" ht="12.75">
      <c r="O127" s="149"/>
    </row>
    <row r="128" ht="12.75">
      <c r="O128" s="149"/>
    </row>
    <row r="129" ht="12.75">
      <c r="O129" s="149"/>
    </row>
    <row r="130" ht="12.75">
      <c r="O130" s="149"/>
    </row>
    <row r="131" ht="12.75">
      <c r="O131" s="149"/>
    </row>
    <row r="132" ht="12.75">
      <c r="O132" s="149"/>
    </row>
    <row r="133" ht="12.75">
      <c r="O133" s="149"/>
    </row>
    <row r="134" ht="12.75">
      <c r="O134" s="149"/>
    </row>
    <row r="135" ht="12.75">
      <c r="O135" s="149"/>
    </row>
    <row r="136" ht="12.75">
      <c r="O136" s="149"/>
    </row>
    <row r="137" ht="12.75">
      <c r="O137" s="149"/>
    </row>
    <row r="138" ht="12.75">
      <c r="O138" s="149"/>
    </row>
    <row r="139" ht="12.75">
      <c r="O139" s="149"/>
    </row>
    <row r="140" ht="12.75">
      <c r="O140" s="149"/>
    </row>
    <row r="141" ht="12.75">
      <c r="O141" s="149"/>
    </row>
    <row r="142" ht="12.75">
      <c r="O142" s="149"/>
    </row>
    <row r="143" ht="12.75">
      <c r="O143" s="149"/>
    </row>
    <row r="144" ht="12.75">
      <c r="O144" s="149"/>
    </row>
    <row r="145" ht="12.75">
      <c r="O145" s="149"/>
    </row>
    <row r="146" ht="12.75">
      <c r="O146" s="149"/>
    </row>
    <row r="147" ht="12.75">
      <c r="O147" s="149"/>
    </row>
    <row r="148" ht="12.75">
      <c r="O148" s="149"/>
    </row>
    <row r="149" ht="12.75">
      <c r="O149" s="149"/>
    </row>
    <row r="150" ht="12.75">
      <c r="O150" s="149"/>
    </row>
    <row r="151" ht="12.75">
      <c r="O151" s="149"/>
    </row>
    <row r="152" ht="12.75">
      <c r="O152" s="149"/>
    </row>
    <row r="153" ht="12.75">
      <c r="O153" s="149"/>
    </row>
    <row r="154" ht="12.75">
      <c r="O154" s="149"/>
    </row>
    <row r="155" ht="12.75">
      <c r="O155" s="149"/>
    </row>
    <row r="156" ht="12.75">
      <c r="O156" s="149"/>
    </row>
    <row r="157" ht="12.75">
      <c r="O157" s="149"/>
    </row>
    <row r="158" ht="12.75">
      <c r="O158" s="149"/>
    </row>
    <row r="159" ht="12.75">
      <c r="O159" s="149"/>
    </row>
    <row r="160" ht="12.75">
      <c r="O160" s="149"/>
    </row>
    <row r="161" ht="12.75">
      <c r="O161" s="149"/>
    </row>
    <row r="162" ht="12.75">
      <c r="O162" s="149"/>
    </row>
    <row r="163" ht="12.75">
      <c r="O163" s="149"/>
    </row>
    <row r="164" ht="12.75">
      <c r="O164" s="149"/>
    </row>
    <row r="165" ht="12.75">
      <c r="O165" s="149"/>
    </row>
    <row r="166" ht="12.75">
      <c r="O166" s="149"/>
    </row>
    <row r="167" ht="12.75">
      <c r="O167" s="149"/>
    </row>
    <row r="168" ht="12.75">
      <c r="O168" s="149"/>
    </row>
    <row r="169" ht="12.75">
      <c r="O169" s="149"/>
    </row>
    <row r="170" ht="12.75">
      <c r="O170" s="149"/>
    </row>
    <row r="171" ht="12.75">
      <c r="O171" s="149"/>
    </row>
    <row r="172" ht="12.75">
      <c r="O172" s="149"/>
    </row>
    <row r="173" ht="12.75">
      <c r="O173" s="149"/>
    </row>
    <row r="174" ht="12.75">
      <c r="O174" s="149"/>
    </row>
    <row r="175" ht="12.75">
      <c r="O175" s="149"/>
    </row>
    <row r="176" ht="12.75">
      <c r="O176" s="149"/>
    </row>
    <row r="177" ht="12.75">
      <c r="O177" s="149"/>
    </row>
    <row r="178" ht="12.75">
      <c r="O178" s="149"/>
    </row>
    <row r="179" ht="12.75">
      <c r="O179" s="149"/>
    </row>
    <row r="180" ht="12.75">
      <c r="O180" s="149"/>
    </row>
    <row r="181" ht="12.75">
      <c r="O181" s="149"/>
    </row>
    <row r="182" ht="12.75">
      <c r="O182" s="149"/>
    </row>
    <row r="183" ht="12.75">
      <c r="O183" s="149"/>
    </row>
    <row r="184" ht="12.75">
      <c r="O184" s="149"/>
    </row>
    <row r="185" ht="12.75">
      <c r="O185" s="149"/>
    </row>
    <row r="186" ht="12.75">
      <c r="O186" s="149"/>
    </row>
    <row r="187" ht="12.75">
      <c r="O187" s="149"/>
    </row>
    <row r="188" ht="12.75">
      <c r="O188" s="149"/>
    </row>
    <row r="189" ht="12.75">
      <c r="O189" s="149"/>
    </row>
    <row r="190" ht="12.75">
      <c r="O190" s="149"/>
    </row>
    <row r="191" ht="12.75">
      <c r="O191" s="149"/>
    </row>
    <row r="192" ht="12.75">
      <c r="O192" s="149"/>
    </row>
    <row r="193" ht="12.75">
      <c r="O193" s="149"/>
    </row>
    <row r="194" ht="12.75">
      <c r="O194" s="149"/>
    </row>
    <row r="195" ht="12.75">
      <c r="O195" s="149"/>
    </row>
    <row r="196" ht="12.75">
      <c r="O196" s="149"/>
    </row>
    <row r="197" ht="12.75">
      <c r="O197" s="149"/>
    </row>
    <row r="198" ht="12.75">
      <c r="O198" s="149"/>
    </row>
    <row r="199" ht="12.75">
      <c r="O199" s="149"/>
    </row>
    <row r="200" ht="12.75">
      <c r="O200" s="149"/>
    </row>
    <row r="201" ht="12.75">
      <c r="O201" s="149"/>
    </row>
    <row r="202" ht="12.75">
      <c r="O202" s="149"/>
    </row>
    <row r="203" ht="12.75">
      <c r="O203" s="149"/>
    </row>
    <row r="204" ht="12.75">
      <c r="O204" s="149"/>
    </row>
    <row r="205" ht="12.75">
      <c r="O205" s="149"/>
    </row>
    <row r="206" ht="12.75">
      <c r="O206" s="149"/>
    </row>
    <row r="207" ht="12.75">
      <c r="O207" s="149"/>
    </row>
    <row r="208" ht="12.75">
      <c r="O208" s="149"/>
    </row>
    <row r="209" ht="12.75">
      <c r="O209" s="149"/>
    </row>
    <row r="210" ht="12.75">
      <c r="O210" s="149"/>
    </row>
    <row r="211" ht="12.75">
      <c r="O211" s="149"/>
    </row>
    <row r="212" ht="12.75">
      <c r="O212" s="149"/>
    </row>
    <row r="213" ht="12.75">
      <c r="O213" s="149"/>
    </row>
    <row r="214" ht="12.75">
      <c r="O214" s="149"/>
    </row>
    <row r="215" ht="12.75">
      <c r="O215" s="149"/>
    </row>
    <row r="216" ht="12.75">
      <c r="O216" s="149"/>
    </row>
    <row r="217" ht="12.75">
      <c r="O217" s="149"/>
    </row>
    <row r="218" ht="12.75">
      <c r="O218" s="149"/>
    </row>
    <row r="219" ht="12.75">
      <c r="O219" s="149"/>
    </row>
    <row r="220" ht="12.75">
      <c r="O220" s="149"/>
    </row>
    <row r="221" ht="12.75">
      <c r="O221" s="149"/>
    </row>
    <row r="222" ht="12.75">
      <c r="O222" s="149"/>
    </row>
    <row r="223" ht="12.75">
      <c r="O223" s="149"/>
    </row>
    <row r="224" ht="12.75">
      <c r="O224" s="149"/>
    </row>
    <row r="225" ht="12.75">
      <c r="O225" s="149"/>
    </row>
    <row r="226" ht="12.75">
      <c r="O226" s="149"/>
    </row>
    <row r="227" ht="12.75">
      <c r="O227" s="149"/>
    </row>
    <row r="228" ht="12.75">
      <c r="O228" s="149"/>
    </row>
    <row r="229" ht="12.75">
      <c r="O229" s="149"/>
    </row>
    <row r="230" ht="12.75">
      <c r="O230" s="149"/>
    </row>
    <row r="231" ht="12.75">
      <c r="O231" s="149"/>
    </row>
    <row r="232" ht="12.75">
      <c r="O232" s="149"/>
    </row>
    <row r="233" ht="12.75">
      <c r="O233" s="149"/>
    </row>
    <row r="234" ht="12.75">
      <c r="O234" s="149"/>
    </row>
    <row r="235" ht="12.75">
      <c r="O235" s="149"/>
    </row>
    <row r="236" ht="12.75">
      <c r="O236" s="149"/>
    </row>
    <row r="237" ht="12.75">
      <c r="O237" s="149"/>
    </row>
    <row r="238" ht="12.75">
      <c r="O238" s="149"/>
    </row>
    <row r="239" ht="12.75">
      <c r="O239" s="149"/>
    </row>
    <row r="240" ht="12.75">
      <c r="O240" s="149"/>
    </row>
    <row r="241" ht="12.75">
      <c r="O241" s="149"/>
    </row>
    <row r="242" ht="12.75">
      <c r="O242" s="149"/>
    </row>
    <row r="243" ht="12.75">
      <c r="O243" s="149"/>
    </row>
    <row r="244" ht="12.75">
      <c r="O244" s="149"/>
    </row>
    <row r="245" ht="12.75">
      <c r="O245" s="149"/>
    </row>
    <row r="246" ht="12.75">
      <c r="O246" s="149"/>
    </row>
    <row r="247" ht="12.75">
      <c r="O247" s="149"/>
    </row>
    <row r="248" ht="12.75">
      <c r="O248" s="149"/>
    </row>
    <row r="249" ht="12.75">
      <c r="O249" s="149"/>
    </row>
  </sheetData>
  <printOptions horizontalCentered="1" verticalCentered="1"/>
  <pageMargins left="0.38" right="0.1968503937007874" top="0.3937007874015748" bottom="0.3937007874015748" header="0.5118110236220472" footer="0.5118110236220472"/>
  <pageSetup fitToHeight="1" fitToWidth="1" horizontalDpi="300" verticalDpi="300" orientation="landscape" paperSize="9" scale="97" r:id="rId2"/>
  <headerFooter alignWithMargins="0">
    <oddFooter>&amp;L&amp;8Datos provisionales a fecha 18/01/2005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5">
      <selection activeCell="M15" sqref="M15"/>
    </sheetView>
  </sheetViews>
  <sheetFormatPr defaultColWidth="11.421875" defaultRowHeight="12.75"/>
  <cols>
    <col min="1" max="1" width="16.57421875" style="92" customWidth="1"/>
    <col min="2" max="2" width="9.7109375" style="92" customWidth="1"/>
    <col min="3" max="3" width="3.7109375" style="588" customWidth="1"/>
    <col min="4" max="4" width="9.7109375" style="92" customWidth="1"/>
    <col min="5" max="5" width="3.7109375" style="588" customWidth="1"/>
    <col min="6" max="6" width="9.7109375" style="92" customWidth="1"/>
    <col min="7" max="7" width="3.7109375" style="588" customWidth="1"/>
    <col min="8" max="8" width="9.7109375" style="92" customWidth="1"/>
    <col min="9" max="9" width="3.7109375" style="588" customWidth="1"/>
    <col min="10" max="10" width="9.7109375" style="92" customWidth="1"/>
    <col min="11" max="11" width="3.7109375" style="588" customWidth="1"/>
    <col min="12" max="12" width="9.7109375" style="92" customWidth="1"/>
    <col min="13" max="13" width="3.7109375" style="588" customWidth="1"/>
    <col min="14" max="16384" width="11.57421875" style="92" customWidth="1"/>
  </cols>
  <sheetData>
    <row r="1" spans="1:13" ht="18">
      <c r="A1" s="102" t="s">
        <v>194</v>
      </c>
      <c r="B1" s="87"/>
      <c r="C1" s="587"/>
      <c r="D1" s="87"/>
      <c r="E1" s="587"/>
      <c r="F1" s="87"/>
      <c r="G1" s="587"/>
      <c r="H1" s="87"/>
      <c r="I1" s="587"/>
      <c r="J1" s="87"/>
      <c r="K1" s="587"/>
      <c r="L1" s="87"/>
      <c r="M1" s="587"/>
    </row>
    <row r="2" spans="1:13" ht="18">
      <c r="A2" s="102" t="s">
        <v>287</v>
      </c>
      <c r="B2" s="87"/>
      <c r="C2" s="587"/>
      <c r="D2" s="87"/>
      <c r="E2" s="587"/>
      <c r="F2" s="87"/>
      <c r="G2" s="587"/>
      <c r="H2" s="87"/>
      <c r="I2" s="587"/>
      <c r="J2" s="87"/>
      <c r="K2" s="587"/>
      <c r="L2" s="87"/>
      <c r="M2" s="587"/>
    </row>
    <row r="3" spans="1:13" ht="18">
      <c r="A3" s="85" t="s">
        <v>328</v>
      </c>
      <c r="B3" s="87"/>
      <c r="C3" s="587"/>
      <c r="D3" s="87"/>
      <c r="E3" s="587"/>
      <c r="F3" s="87"/>
      <c r="G3" s="587"/>
      <c r="H3" s="87"/>
      <c r="I3" s="587"/>
      <c r="J3" s="87"/>
      <c r="K3" s="587"/>
      <c r="L3" s="87"/>
      <c r="M3" s="587"/>
    </row>
    <row r="5" spans="1:13" s="338" customFormat="1" ht="25.5" customHeight="1">
      <c r="A5" s="589" t="s">
        <v>195</v>
      </c>
      <c r="B5" s="590" t="s">
        <v>329</v>
      </c>
      <c r="C5" s="153"/>
      <c r="D5" s="153"/>
      <c r="E5" s="153"/>
      <c r="F5" s="591"/>
      <c r="G5" s="591"/>
      <c r="H5" s="590" t="s">
        <v>286</v>
      </c>
      <c r="I5" s="153"/>
      <c r="J5" s="153"/>
      <c r="K5" s="153"/>
      <c r="L5" s="591"/>
      <c r="M5" s="592"/>
    </row>
    <row r="6" spans="1:13" ht="19.5" customHeight="1">
      <c r="A6" s="156" t="s">
        <v>29</v>
      </c>
      <c r="B6" s="593"/>
      <c r="C6" s="594"/>
      <c r="D6" s="593" t="s">
        <v>196</v>
      </c>
      <c r="E6" s="594"/>
      <c r="F6" s="593" t="s">
        <v>197</v>
      </c>
      <c r="G6" s="595"/>
      <c r="H6" s="596"/>
      <c r="I6" s="594"/>
      <c r="J6" s="593" t="s">
        <v>196</v>
      </c>
      <c r="K6" s="594"/>
      <c r="L6" s="593" t="s">
        <v>198</v>
      </c>
      <c r="M6" s="597"/>
    </row>
    <row r="7" spans="1:13" ht="19.5" customHeight="1">
      <c r="A7" s="93"/>
      <c r="B7" s="598" t="s">
        <v>199</v>
      </c>
      <c r="C7" s="599"/>
      <c r="D7" s="598" t="s">
        <v>264</v>
      </c>
      <c r="E7" s="599"/>
      <c r="F7" s="598" t="s">
        <v>406</v>
      </c>
      <c r="G7" s="600"/>
      <c r="H7" s="601" t="s">
        <v>199</v>
      </c>
      <c r="I7" s="599"/>
      <c r="J7" s="598" t="s">
        <v>264</v>
      </c>
      <c r="K7" s="599"/>
      <c r="L7" s="598" t="s">
        <v>406</v>
      </c>
      <c r="M7" s="602"/>
    </row>
    <row r="8" spans="1:13" ht="21.75" customHeight="1">
      <c r="A8" s="603" t="s">
        <v>265</v>
      </c>
      <c r="B8" s="604">
        <v>37</v>
      </c>
      <c r="D8" s="493">
        <v>12281</v>
      </c>
      <c r="E8" s="605"/>
      <c r="F8" s="606">
        <f>+B8*100000/D8</f>
        <v>301.27839752463154</v>
      </c>
      <c r="G8" s="607"/>
      <c r="H8" s="604">
        <v>43</v>
      </c>
      <c r="J8" s="608">
        <v>12781.583333333334</v>
      </c>
      <c r="K8" s="605"/>
      <c r="L8" s="606">
        <f>+H8*100000/J8</f>
        <v>336.4215440184119</v>
      </c>
      <c r="M8" s="609"/>
    </row>
    <row r="9" spans="1:13" ht="21.75" customHeight="1">
      <c r="A9" s="603" t="s">
        <v>10</v>
      </c>
      <c r="B9" s="604">
        <v>1287</v>
      </c>
      <c r="D9" s="493">
        <v>65587</v>
      </c>
      <c r="E9" s="605"/>
      <c r="F9" s="610">
        <f>+B9*100000/D9</f>
        <v>1962.2791101895193</v>
      </c>
      <c r="G9" s="607"/>
      <c r="H9" s="604">
        <v>1448</v>
      </c>
      <c r="J9" s="608">
        <v>65640.33333333333</v>
      </c>
      <c r="K9" s="605"/>
      <c r="L9" s="610">
        <f>+H9*100000/J9</f>
        <v>2205.960765992454</v>
      </c>
      <c r="M9" s="611"/>
    </row>
    <row r="10" spans="1:13" ht="21.75" customHeight="1">
      <c r="A10" s="603" t="s">
        <v>11</v>
      </c>
      <c r="B10" s="604">
        <v>250</v>
      </c>
      <c r="D10" s="493">
        <v>20800</v>
      </c>
      <c r="E10" s="605"/>
      <c r="F10" s="610">
        <f>+B10*100000/D10</f>
        <v>1201.923076923077</v>
      </c>
      <c r="G10" s="607"/>
      <c r="H10" s="604">
        <v>219</v>
      </c>
      <c r="J10" s="608">
        <v>19196.583333333332</v>
      </c>
      <c r="K10" s="605"/>
      <c r="L10" s="610">
        <f>+H10*100000/J10</f>
        <v>1140.8280119292062</v>
      </c>
      <c r="M10" s="611"/>
    </row>
    <row r="11" spans="1:13" ht="21.75" customHeight="1">
      <c r="A11" s="603" t="s">
        <v>12</v>
      </c>
      <c r="B11" s="604">
        <v>611</v>
      </c>
      <c r="D11" s="493">
        <v>111832</v>
      </c>
      <c r="E11" s="605"/>
      <c r="F11" s="610">
        <f>+B11*100000/D11</f>
        <v>546.355247156449</v>
      </c>
      <c r="G11" s="607"/>
      <c r="H11" s="604">
        <v>680</v>
      </c>
      <c r="J11" s="608">
        <v>104601.25</v>
      </c>
      <c r="K11" s="605"/>
      <c r="L11" s="610">
        <f>+H11*100000/J11</f>
        <v>650.0878335583943</v>
      </c>
      <c r="M11" s="611"/>
    </row>
    <row r="12" spans="1:13" ht="21.75" customHeight="1">
      <c r="A12" s="93" t="s">
        <v>39</v>
      </c>
      <c r="B12" s="612"/>
      <c r="C12" s="613"/>
      <c r="D12" s="493">
        <v>53</v>
      </c>
      <c r="E12" s="614"/>
      <c r="F12" s="615"/>
      <c r="G12" s="616"/>
      <c r="H12" s="612"/>
      <c r="I12" s="613"/>
      <c r="J12" s="608">
        <v>80.66666666666667</v>
      </c>
      <c r="K12" s="614"/>
      <c r="L12" s="615"/>
      <c r="M12" s="617"/>
    </row>
    <row r="13" spans="1:13" ht="21.75" customHeight="1">
      <c r="A13" s="93" t="s">
        <v>13</v>
      </c>
      <c r="B13" s="612">
        <f>SUM(B8:B12)</f>
        <v>2185</v>
      </c>
      <c r="C13" s="613"/>
      <c r="D13" s="508">
        <v>210553</v>
      </c>
      <c r="E13" s="614"/>
      <c r="F13" s="615">
        <f>+B13*100000/D13</f>
        <v>1037.7434660156825</v>
      </c>
      <c r="G13" s="616"/>
      <c r="H13" s="612">
        <f>SUM(H8:H12)</f>
        <v>2390</v>
      </c>
      <c r="I13" s="613"/>
      <c r="J13" s="508">
        <f>SUM(J8:J12)</f>
        <v>202300.41666666666</v>
      </c>
      <c r="K13" s="614"/>
      <c r="L13" s="615">
        <f>+H13*100000/J13</f>
        <v>1181.4113086766588</v>
      </c>
      <c r="M13" s="617"/>
    </row>
    <row r="14" spans="1:13" ht="12.75">
      <c r="A14" s="409" t="s">
        <v>200</v>
      </c>
      <c r="B14" s="618"/>
      <c r="D14" s="619"/>
      <c r="E14" s="605"/>
      <c r="F14" s="620"/>
      <c r="G14" s="621"/>
      <c r="H14" s="618"/>
      <c r="J14" s="619"/>
      <c r="K14" s="605"/>
      <c r="L14" s="620"/>
      <c r="M14" s="622" t="s">
        <v>429</v>
      </c>
    </row>
    <row r="15" spans="1:8" ht="12.75">
      <c r="A15" s="409" t="s">
        <v>428</v>
      </c>
      <c r="B15" s="588"/>
      <c r="D15" s="623"/>
      <c r="F15" s="624"/>
      <c r="H15" s="623"/>
    </row>
    <row r="16" spans="1:8" ht="12.75">
      <c r="A16" s="774" t="s">
        <v>113</v>
      </c>
      <c r="B16" s="588"/>
      <c r="D16" s="623"/>
      <c r="F16" s="624"/>
      <c r="H16" s="623"/>
    </row>
    <row r="17" spans="1:8" ht="12.75">
      <c r="A17" s="773" t="s">
        <v>40</v>
      </c>
      <c r="B17" s="588"/>
      <c r="D17" s="623"/>
      <c r="F17" s="624"/>
      <c r="H17" s="623"/>
    </row>
    <row r="18" spans="1:8" ht="12.75">
      <c r="A18" s="588"/>
      <c r="B18" s="588"/>
      <c r="D18" s="623"/>
      <c r="F18" s="624"/>
      <c r="H18" s="623"/>
    </row>
    <row r="19" spans="1:8" ht="12.75">
      <c r="A19" s="588"/>
      <c r="B19" s="588"/>
      <c r="D19" s="623"/>
      <c r="F19" s="624"/>
      <c r="H19" s="623"/>
    </row>
    <row r="20" spans="1:8" ht="12.75">
      <c r="A20" s="588"/>
      <c r="B20" s="588"/>
      <c r="D20" s="623"/>
      <c r="F20" s="624"/>
      <c r="H20" s="62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="75" zoomScaleNormal="75" workbookViewId="0" topLeftCell="A1">
      <selection activeCell="A19" sqref="A19"/>
    </sheetView>
  </sheetViews>
  <sheetFormatPr defaultColWidth="11.421875" defaultRowHeight="12.75"/>
  <cols>
    <col min="1" max="1" width="30.57421875" style="410" customWidth="1"/>
    <col min="2" max="9" width="9.7109375" style="410" customWidth="1"/>
    <col min="10" max="16384" width="11.421875" style="410" customWidth="1"/>
  </cols>
  <sheetData>
    <row r="1" spans="1:9" s="376" customFormat="1" ht="18">
      <c r="A1" s="102" t="s">
        <v>0</v>
      </c>
      <c r="B1" s="87"/>
      <c r="C1" s="87"/>
      <c r="D1" s="87"/>
      <c r="E1" s="87"/>
      <c r="F1" s="87"/>
      <c r="G1" s="87"/>
      <c r="H1" s="87"/>
      <c r="I1" s="87"/>
    </row>
    <row r="2" spans="1:9" s="376" customFormat="1" ht="18">
      <c r="A2" s="102" t="s">
        <v>1</v>
      </c>
      <c r="B2" s="87"/>
      <c r="C2" s="87"/>
      <c r="D2" s="87"/>
      <c r="E2" s="87"/>
      <c r="F2" s="87"/>
      <c r="G2" s="87"/>
      <c r="H2" s="87"/>
      <c r="I2" s="87"/>
    </row>
    <row r="3" spans="1:9" s="376" customFormat="1" ht="18">
      <c r="A3" s="85" t="s">
        <v>327</v>
      </c>
      <c r="B3" s="87"/>
      <c r="C3" s="87"/>
      <c r="D3" s="87"/>
      <c r="E3" s="87"/>
      <c r="F3" s="87"/>
      <c r="G3" s="87"/>
      <c r="H3" s="87"/>
      <c r="I3" s="87"/>
    </row>
    <row r="5" spans="1:9" s="376" customFormat="1" ht="18.75" customHeight="1">
      <c r="A5" s="272" t="s">
        <v>2</v>
      </c>
      <c r="B5" s="266"/>
      <c r="C5" s="261"/>
      <c r="D5" s="266"/>
      <c r="E5" s="261"/>
      <c r="F5" s="266"/>
      <c r="G5" s="261"/>
      <c r="H5" s="266"/>
      <c r="I5" s="261"/>
    </row>
    <row r="6" spans="1:9" s="376" customFormat="1" ht="18.75" customHeight="1">
      <c r="A6" s="273" t="s">
        <v>3</v>
      </c>
      <c r="B6" s="284" t="s">
        <v>4</v>
      </c>
      <c r="C6" s="285"/>
      <c r="D6" s="284" t="s">
        <v>5</v>
      </c>
      <c r="E6" s="285"/>
      <c r="F6" s="284" t="s">
        <v>6</v>
      </c>
      <c r="G6" s="285"/>
      <c r="H6" s="284" t="s">
        <v>7</v>
      </c>
      <c r="I6" s="285"/>
    </row>
    <row r="7" spans="1:9" s="376" customFormat="1" ht="18.75" customHeight="1">
      <c r="A7" s="274" t="s">
        <v>8</v>
      </c>
      <c r="B7" s="257">
        <v>2004</v>
      </c>
      <c r="C7" s="262">
        <v>2003</v>
      </c>
      <c r="D7" s="257">
        <v>2004</v>
      </c>
      <c r="E7" s="262">
        <v>2003</v>
      </c>
      <c r="F7" s="257">
        <v>2004</v>
      </c>
      <c r="G7" s="262">
        <v>2003</v>
      </c>
      <c r="H7" s="257">
        <v>2004</v>
      </c>
      <c r="I7" s="262">
        <v>2003</v>
      </c>
    </row>
    <row r="8" spans="1:11" s="376" customFormat="1" ht="24.75" customHeight="1">
      <c r="A8" s="275" t="s">
        <v>9</v>
      </c>
      <c r="B8" s="267">
        <v>353</v>
      </c>
      <c r="C8" s="263">
        <v>358</v>
      </c>
      <c r="D8" s="267">
        <v>22</v>
      </c>
      <c r="E8" s="263">
        <v>21</v>
      </c>
      <c r="F8" s="267">
        <v>1</v>
      </c>
      <c r="G8" s="264">
        <v>1</v>
      </c>
      <c r="H8" s="282">
        <f aca="true" t="shared" si="0" ref="H8:I14">+B8+D8+F8</f>
        <v>376</v>
      </c>
      <c r="I8" s="283">
        <f t="shared" si="0"/>
        <v>380</v>
      </c>
      <c r="J8" s="644"/>
      <c r="K8" s="535"/>
    </row>
    <row r="9" spans="1:11" s="376" customFormat="1" ht="24.75" customHeight="1">
      <c r="A9" s="275" t="s">
        <v>10</v>
      </c>
      <c r="B9" s="267">
        <v>5084</v>
      </c>
      <c r="C9" s="263">
        <v>5292</v>
      </c>
      <c r="D9" s="267">
        <v>65</v>
      </c>
      <c r="E9" s="263">
        <v>64</v>
      </c>
      <c r="F9" s="267">
        <v>2</v>
      </c>
      <c r="G9" s="264">
        <v>5</v>
      </c>
      <c r="H9" s="267">
        <f t="shared" si="0"/>
        <v>5151</v>
      </c>
      <c r="I9" s="263">
        <f t="shared" si="0"/>
        <v>5361</v>
      </c>
      <c r="J9" s="644"/>
      <c r="K9" s="535"/>
    </row>
    <row r="10" spans="1:11" s="376" customFormat="1" ht="24.75" customHeight="1">
      <c r="A10" s="275" t="s">
        <v>11</v>
      </c>
      <c r="B10" s="267">
        <v>2896</v>
      </c>
      <c r="C10" s="263">
        <v>2925</v>
      </c>
      <c r="D10" s="267">
        <v>46</v>
      </c>
      <c r="E10" s="263">
        <v>61</v>
      </c>
      <c r="F10" s="267">
        <v>2</v>
      </c>
      <c r="G10" s="264">
        <v>5</v>
      </c>
      <c r="H10" s="267">
        <f t="shared" si="0"/>
        <v>2944</v>
      </c>
      <c r="I10" s="263">
        <f t="shared" si="0"/>
        <v>2991</v>
      </c>
      <c r="J10" s="644"/>
      <c r="K10" s="535"/>
    </row>
    <row r="11" spans="1:11" s="376" customFormat="1" ht="24.75" customHeight="1">
      <c r="A11" s="276" t="s">
        <v>12</v>
      </c>
      <c r="B11" s="268">
        <v>4232</v>
      </c>
      <c r="C11" s="269">
        <v>4037</v>
      </c>
      <c r="D11" s="268">
        <v>39</v>
      </c>
      <c r="E11" s="269">
        <v>64</v>
      </c>
      <c r="F11" s="268">
        <v>3</v>
      </c>
      <c r="G11" s="278">
        <v>9</v>
      </c>
      <c r="H11" s="268">
        <f t="shared" si="0"/>
        <v>4274</v>
      </c>
      <c r="I11" s="269">
        <f t="shared" si="0"/>
        <v>4110</v>
      </c>
      <c r="J11" s="644"/>
      <c r="K11" s="535"/>
    </row>
    <row r="12" spans="1:11" s="376" customFormat="1" ht="24.75" customHeight="1">
      <c r="A12" s="645" t="s">
        <v>411</v>
      </c>
      <c r="B12" s="277">
        <f aca="true" t="shared" si="1" ref="B12:G12">SUM(B8:B11)</f>
        <v>12565</v>
      </c>
      <c r="C12" s="280">
        <f t="shared" si="1"/>
        <v>12612</v>
      </c>
      <c r="D12" s="270">
        <f t="shared" si="1"/>
        <v>172</v>
      </c>
      <c r="E12" s="271">
        <f t="shared" si="1"/>
        <v>210</v>
      </c>
      <c r="F12" s="270">
        <f t="shared" si="1"/>
        <v>8</v>
      </c>
      <c r="G12" s="271">
        <f t="shared" si="1"/>
        <v>20</v>
      </c>
      <c r="H12" s="277">
        <f t="shared" si="0"/>
        <v>12745</v>
      </c>
      <c r="I12" s="280">
        <f t="shared" si="0"/>
        <v>12842</v>
      </c>
      <c r="J12" s="644"/>
      <c r="K12" s="535"/>
    </row>
    <row r="13" spans="1:11" s="459" customFormat="1" ht="3.75" customHeight="1">
      <c r="A13" s="646"/>
      <c r="B13" s="255"/>
      <c r="C13" s="255"/>
      <c r="D13" s="255"/>
      <c r="E13" s="255"/>
      <c r="F13" s="255"/>
      <c r="G13" s="255"/>
      <c r="H13" s="255"/>
      <c r="I13" s="255"/>
      <c r="J13" s="647"/>
      <c r="K13" s="648"/>
    </row>
    <row r="14" spans="1:11" s="376" customFormat="1" ht="24.75" customHeight="1">
      <c r="A14" s="649" t="s">
        <v>417</v>
      </c>
      <c r="B14" s="281">
        <v>983</v>
      </c>
      <c r="C14" s="260">
        <v>951</v>
      </c>
      <c r="D14" s="281">
        <v>23</v>
      </c>
      <c r="E14" s="260">
        <v>31</v>
      </c>
      <c r="F14" s="281">
        <v>11</v>
      </c>
      <c r="G14" s="260">
        <v>11</v>
      </c>
      <c r="H14" s="279">
        <f t="shared" si="0"/>
        <v>1017</v>
      </c>
      <c r="I14" s="260">
        <f t="shared" si="0"/>
        <v>993</v>
      </c>
      <c r="J14" s="644"/>
      <c r="K14" s="535"/>
    </row>
    <row r="15" spans="1:11" s="459" customFormat="1" ht="3.75" customHeight="1">
      <c r="A15" s="650"/>
      <c r="B15" s="256"/>
      <c r="C15" s="651"/>
      <c r="D15" s="256"/>
      <c r="E15" s="651"/>
      <c r="F15" s="256"/>
      <c r="G15" s="651"/>
      <c r="H15" s="258"/>
      <c r="I15" s="259"/>
      <c r="J15" s="647"/>
      <c r="K15" s="648"/>
    </row>
    <row r="16" spans="1:11" s="376" customFormat="1" ht="24.75" customHeight="1">
      <c r="A16" s="652" t="s">
        <v>14</v>
      </c>
      <c r="B16" s="257">
        <f>+B12+B14</f>
        <v>13548</v>
      </c>
      <c r="C16" s="262">
        <f aca="true" t="shared" si="2" ref="C16:I16">+C12+C14</f>
        <v>13563</v>
      </c>
      <c r="D16" s="257">
        <f t="shared" si="2"/>
        <v>195</v>
      </c>
      <c r="E16" s="262">
        <f t="shared" si="2"/>
        <v>241</v>
      </c>
      <c r="F16" s="257">
        <f t="shared" si="2"/>
        <v>19</v>
      </c>
      <c r="G16" s="262">
        <f t="shared" si="2"/>
        <v>31</v>
      </c>
      <c r="H16" s="265">
        <f t="shared" si="2"/>
        <v>13762</v>
      </c>
      <c r="I16" s="262">
        <f t="shared" si="2"/>
        <v>13835</v>
      </c>
      <c r="J16" s="644"/>
      <c r="K16" s="535"/>
    </row>
    <row r="17" spans="1:9" s="376" customFormat="1" ht="13.5" customHeight="1">
      <c r="A17" s="768" t="s">
        <v>424</v>
      </c>
      <c r="B17" s="410"/>
      <c r="C17" s="410"/>
      <c r="D17" s="410"/>
      <c r="E17" s="410"/>
      <c r="F17" s="410"/>
      <c r="G17" s="410"/>
      <c r="H17" s="410"/>
      <c r="I17" s="407" t="s">
        <v>16</v>
      </c>
    </row>
    <row r="18" ht="13.5" customHeight="1">
      <c r="A18" s="768" t="s">
        <v>425</v>
      </c>
    </row>
    <row r="19" ht="13.5" customHeight="1">
      <c r="A19" s="769" t="s">
        <v>15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G40" sqref="G40"/>
    </sheetView>
  </sheetViews>
  <sheetFormatPr defaultColWidth="11.421875" defaultRowHeight="12.75"/>
  <cols>
    <col min="1" max="1" width="34.421875" style="0" customWidth="1"/>
    <col min="2" max="7" width="8.7109375" style="0" customWidth="1"/>
  </cols>
  <sheetData>
    <row r="1" spans="1:7" s="119" customFormat="1" ht="15.75">
      <c r="A1" s="102" t="s">
        <v>201</v>
      </c>
      <c r="B1" s="102"/>
      <c r="C1" s="102"/>
      <c r="D1" s="102"/>
      <c r="E1" s="102"/>
      <c r="F1" s="102"/>
      <c r="G1" s="102"/>
    </row>
    <row r="2" spans="1:7" s="119" customFormat="1" ht="15.75">
      <c r="A2" s="102" t="s">
        <v>202</v>
      </c>
      <c r="B2" s="102"/>
      <c r="C2" s="102"/>
      <c r="D2" s="102"/>
      <c r="E2" s="102"/>
      <c r="F2" s="102"/>
      <c r="G2" s="102"/>
    </row>
    <row r="3" spans="1:7" s="152" customFormat="1" ht="15">
      <c r="A3" s="85" t="s">
        <v>331</v>
      </c>
      <c r="B3" s="85"/>
      <c r="C3" s="85"/>
      <c r="D3" s="85"/>
      <c r="E3" s="85"/>
      <c r="F3" s="85"/>
      <c r="G3" s="85"/>
    </row>
    <row r="5" spans="1:7" s="92" customFormat="1" ht="18" customHeight="1">
      <c r="A5" s="91"/>
      <c r="B5" s="153" t="s">
        <v>203</v>
      </c>
      <c r="C5" s="153"/>
      <c r="D5" s="153"/>
      <c r="E5" s="153"/>
      <c r="F5" s="154"/>
      <c r="G5" s="155"/>
    </row>
    <row r="6" spans="1:7" s="92" customFormat="1" ht="18" customHeight="1">
      <c r="A6" s="156" t="s">
        <v>204</v>
      </c>
      <c r="B6" s="157" t="s">
        <v>205</v>
      </c>
      <c r="C6" s="158"/>
      <c r="D6" s="157" t="s">
        <v>206</v>
      </c>
      <c r="E6" s="158"/>
      <c r="F6" s="159" t="s">
        <v>13</v>
      </c>
      <c r="G6" s="160"/>
    </row>
    <row r="7" spans="1:7" s="92" customFormat="1" ht="18" customHeight="1">
      <c r="A7" s="93"/>
      <c r="B7" s="161" t="s">
        <v>27</v>
      </c>
      <c r="C7" s="162" t="s">
        <v>131</v>
      </c>
      <c r="D7" s="161" t="s">
        <v>27</v>
      </c>
      <c r="E7" s="162" t="s">
        <v>131</v>
      </c>
      <c r="F7" s="161" t="s">
        <v>27</v>
      </c>
      <c r="G7" s="162" t="s">
        <v>131</v>
      </c>
    </row>
    <row r="8" spans="1:7" s="100" customFormat="1" ht="12.75">
      <c r="A8" s="105" t="s">
        <v>207</v>
      </c>
      <c r="B8" s="163"/>
      <c r="C8" s="164"/>
      <c r="D8" s="163"/>
      <c r="E8" s="164"/>
      <c r="F8" s="163"/>
      <c r="G8" s="164"/>
    </row>
    <row r="9" spans="1:7" s="100" customFormat="1" ht="12.75">
      <c r="A9" s="165" t="s">
        <v>340</v>
      </c>
      <c r="B9" s="166"/>
      <c r="C9" s="167">
        <f>IF((+B9*100/$B$37)=0,"",+B9*100/$B$37)</f>
      </c>
      <c r="D9" s="166">
        <v>1</v>
      </c>
      <c r="E9" s="167">
        <f aca="true" t="shared" si="0" ref="E9:E35">IF((+D9*100/$D$37)=0,"",+D9*100/$D$37)</f>
        <v>0.1277139208173691</v>
      </c>
      <c r="F9" s="166">
        <f>+D9+B9</f>
        <v>1</v>
      </c>
      <c r="G9" s="167">
        <f>IF((+F9*100/$F$37)=0,"",+F9*100/$F$37)</f>
        <v>0.04576659038901602</v>
      </c>
    </row>
    <row r="10" spans="1:9" s="100" customFormat="1" ht="12.75">
      <c r="A10" s="165" t="s">
        <v>339</v>
      </c>
      <c r="B10" s="166">
        <v>1</v>
      </c>
      <c r="C10" s="167">
        <f>IF((+B10*100/$B$37)=0,"",+B10*100/$B$37)</f>
        <v>0.07132667617689016</v>
      </c>
      <c r="D10" s="166"/>
      <c r="E10" s="167">
        <f t="shared" si="0"/>
      </c>
      <c r="F10" s="166">
        <f>+D10+B10</f>
        <v>1</v>
      </c>
      <c r="G10" s="167">
        <f>IF((+F10*100/$F$37)=0,"",+F10*100/$F$37)</f>
        <v>0.04576659038901602</v>
      </c>
      <c r="H10" s="168"/>
      <c r="I10" s="169"/>
    </row>
    <row r="11" spans="1:8" s="3" customFormat="1" ht="9" customHeight="1">
      <c r="A11" s="170"/>
      <c r="B11" s="171"/>
      <c r="C11" s="172">
        <f aca="true" t="shared" si="1" ref="C11:C17">IF((+B11*100/$B$37)=0,"",+B11*100/$B$37)</f>
      </c>
      <c r="D11" s="171"/>
      <c r="E11" s="172">
        <f t="shared" si="0"/>
      </c>
      <c r="F11" s="171"/>
      <c r="G11" s="172">
        <f>IF((+F11*100/$F$37)=0,"",+F11*100/$F$37)</f>
      </c>
      <c r="H11" s="168"/>
    </row>
    <row r="12" spans="1:8" s="100" customFormat="1" ht="12.75">
      <c r="A12" s="105" t="s">
        <v>208</v>
      </c>
      <c r="B12" s="163"/>
      <c r="C12" s="164">
        <f t="shared" si="1"/>
      </c>
      <c r="D12" s="163"/>
      <c r="E12" s="164">
        <f t="shared" si="0"/>
      </c>
      <c r="F12" s="163"/>
      <c r="G12" s="164">
        <f>IF((+F12*100/$F$37)=0,"",+F12*100/$F$37)</f>
      </c>
      <c r="H12" s="168"/>
    </row>
    <row r="13" spans="1:8" s="3" customFormat="1" ht="12.75">
      <c r="A13" s="165" t="s">
        <v>209</v>
      </c>
      <c r="B13" s="166">
        <v>95</v>
      </c>
      <c r="C13" s="167">
        <f t="shared" si="1"/>
        <v>6.7760342368045645</v>
      </c>
      <c r="D13" s="166">
        <v>43</v>
      </c>
      <c r="E13" s="167">
        <f t="shared" si="0"/>
        <v>5.491698595146871</v>
      </c>
      <c r="F13" s="166">
        <f>+D13+B13</f>
        <v>138</v>
      </c>
      <c r="G13" s="167">
        <f>IF((+F13*100/$F$37)=0,"",+F13*100/$F$37)</f>
        <v>6.315789473684211</v>
      </c>
      <c r="H13" s="168"/>
    </row>
    <row r="14" spans="1:8" s="3" customFormat="1" ht="9" customHeight="1">
      <c r="A14" s="170"/>
      <c r="B14" s="171"/>
      <c r="C14" s="172">
        <f t="shared" si="1"/>
      </c>
      <c r="D14" s="171"/>
      <c r="E14" s="172">
        <f t="shared" si="0"/>
      </c>
      <c r="F14" s="171"/>
      <c r="G14" s="172">
        <f aca="true" t="shared" si="2" ref="G14:G35">IF((+F14*100/$F$37)=0,"",+F14*100/$F$37)</f>
      </c>
      <c r="H14" s="168"/>
    </row>
    <row r="15" spans="1:8" s="100" customFormat="1" ht="12.75">
      <c r="A15" s="105" t="s">
        <v>210</v>
      </c>
      <c r="B15" s="163"/>
      <c r="C15" s="164">
        <f t="shared" si="1"/>
      </c>
      <c r="D15" s="163"/>
      <c r="E15" s="164">
        <f t="shared" si="0"/>
      </c>
      <c r="F15" s="163"/>
      <c r="G15" s="164">
        <f t="shared" si="2"/>
      </c>
      <c r="H15" s="168"/>
    </row>
    <row r="16" spans="1:8" s="3" customFormat="1" ht="12.75">
      <c r="A16" s="165" t="s">
        <v>211</v>
      </c>
      <c r="B16" s="166">
        <v>19</v>
      </c>
      <c r="C16" s="167">
        <f t="shared" si="1"/>
        <v>1.355206847360913</v>
      </c>
      <c r="D16" s="166">
        <v>9</v>
      </c>
      <c r="E16" s="167">
        <f t="shared" si="0"/>
        <v>1.1494252873563218</v>
      </c>
      <c r="F16" s="166">
        <f>+D16+B16</f>
        <v>28</v>
      </c>
      <c r="G16" s="167">
        <f t="shared" si="2"/>
        <v>1.2814645308924486</v>
      </c>
      <c r="H16" s="168"/>
    </row>
    <row r="17" spans="1:8" s="3" customFormat="1" ht="12.75">
      <c r="A17" s="165" t="s">
        <v>212</v>
      </c>
      <c r="B17" s="166">
        <v>6</v>
      </c>
      <c r="C17" s="167">
        <f t="shared" si="1"/>
        <v>0.42796005706134094</v>
      </c>
      <c r="D17" s="166">
        <v>5</v>
      </c>
      <c r="E17" s="167">
        <f t="shared" si="0"/>
        <v>0.6385696040868455</v>
      </c>
      <c r="F17" s="166">
        <f>+D17+B17</f>
        <v>11</v>
      </c>
      <c r="G17" s="167">
        <f t="shared" si="2"/>
        <v>0.5034324942791762</v>
      </c>
      <c r="H17" s="168"/>
    </row>
    <row r="18" spans="1:8" s="3" customFormat="1" ht="9" customHeight="1">
      <c r="A18" s="170"/>
      <c r="B18" s="171"/>
      <c r="C18" s="172">
        <f aca="true" t="shared" si="3" ref="C18:C35">IF((+B18*100/$B$37)=0,"",+B18*100/$B$37)</f>
      </c>
      <c r="D18" s="171"/>
      <c r="E18" s="172">
        <f t="shared" si="0"/>
      </c>
      <c r="F18" s="171"/>
      <c r="G18" s="172">
        <f t="shared" si="2"/>
      </c>
      <c r="H18" s="168"/>
    </row>
    <row r="19" spans="1:8" s="100" customFormat="1" ht="12.75">
      <c r="A19" s="105" t="s">
        <v>213</v>
      </c>
      <c r="B19" s="163"/>
      <c r="C19" s="164">
        <f t="shared" si="3"/>
      </c>
      <c r="D19" s="163"/>
      <c r="E19" s="164">
        <f t="shared" si="0"/>
      </c>
      <c r="F19" s="163"/>
      <c r="G19" s="164">
        <f t="shared" si="2"/>
      </c>
      <c r="H19" s="168"/>
    </row>
    <row r="20" spans="1:8" s="100" customFormat="1" ht="12.75">
      <c r="A20" s="165" t="s">
        <v>214</v>
      </c>
      <c r="B20" s="166">
        <v>2</v>
      </c>
      <c r="C20" s="167">
        <f t="shared" si="3"/>
        <v>0.14265335235378032</v>
      </c>
      <c r="D20" s="166"/>
      <c r="E20" s="167">
        <f t="shared" si="0"/>
      </c>
      <c r="F20" s="166">
        <f>+D20+B20</f>
        <v>2</v>
      </c>
      <c r="G20" s="167">
        <f t="shared" si="2"/>
        <v>0.09153318077803203</v>
      </c>
      <c r="H20" s="168"/>
    </row>
    <row r="21" spans="1:8" s="100" customFormat="1" ht="12.75">
      <c r="A21" s="165" t="s">
        <v>215</v>
      </c>
      <c r="B21" s="166"/>
      <c r="C21" s="167">
        <f t="shared" si="3"/>
      </c>
      <c r="D21" s="166">
        <v>1</v>
      </c>
      <c r="E21" s="167">
        <f t="shared" si="0"/>
        <v>0.1277139208173691</v>
      </c>
      <c r="F21" s="166">
        <f>+D21+B21</f>
        <v>1</v>
      </c>
      <c r="G21" s="167">
        <f t="shared" si="2"/>
        <v>0.04576659038901602</v>
      </c>
      <c r="H21" s="168"/>
    </row>
    <row r="22" spans="1:8" s="3" customFormat="1" ht="9" customHeight="1">
      <c r="A22" s="170"/>
      <c r="B22" s="171"/>
      <c r="C22" s="172">
        <f t="shared" si="3"/>
      </c>
      <c r="D22" s="171"/>
      <c r="E22" s="172">
        <f t="shared" si="0"/>
      </c>
      <c r="F22" s="171"/>
      <c r="G22" s="172">
        <f t="shared" si="2"/>
      </c>
      <c r="H22" s="168"/>
    </row>
    <row r="23" spans="1:8" s="100" customFormat="1" ht="12.75">
      <c r="A23" s="105" t="s">
        <v>216</v>
      </c>
      <c r="B23" s="163"/>
      <c r="C23" s="164">
        <f t="shared" si="3"/>
      </c>
      <c r="D23" s="163"/>
      <c r="E23" s="164">
        <f t="shared" si="0"/>
      </c>
      <c r="F23" s="163"/>
      <c r="G23" s="164">
        <f t="shared" si="2"/>
      </c>
      <c r="H23" s="168"/>
    </row>
    <row r="24" spans="1:8" s="3" customFormat="1" ht="12.75">
      <c r="A24" s="165" t="s">
        <v>284</v>
      </c>
      <c r="B24" s="166">
        <v>20</v>
      </c>
      <c r="C24" s="167">
        <f t="shared" si="3"/>
        <v>1.4265335235378032</v>
      </c>
      <c r="D24" s="166"/>
      <c r="E24" s="167">
        <f t="shared" si="0"/>
      </c>
      <c r="F24" s="166">
        <f>+D24+B24</f>
        <v>20</v>
      </c>
      <c r="G24" s="167">
        <f t="shared" si="2"/>
        <v>0.9153318077803204</v>
      </c>
      <c r="H24" s="168"/>
    </row>
    <row r="25" spans="1:8" s="3" customFormat="1" ht="12.75">
      <c r="A25" s="165" t="s">
        <v>217</v>
      </c>
      <c r="B25" s="166">
        <v>2</v>
      </c>
      <c r="C25" s="167">
        <f t="shared" si="3"/>
        <v>0.14265335235378032</v>
      </c>
      <c r="D25" s="166"/>
      <c r="E25" s="167">
        <f t="shared" si="0"/>
      </c>
      <c r="F25" s="166">
        <f aca="true" t="shared" si="4" ref="F25:F32">+D25+B25</f>
        <v>2</v>
      </c>
      <c r="G25" s="167">
        <f t="shared" si="2"/>
        <v>0.09153318077803203</v>
      </c>
      <c r="H25" s="168"/>
    </row>
    <row r="26" spans="1:8" s="3" customFormat="1" ht="12.75">
      <c r="A26" s="165" t="s">
        <v>218</v>
      </c>
      <c r="B26" s="166">
        <v>20</v>
      </c>
      <c r="C26" s="167">
        <f t="shared" si="3"/>
        <v>1.4265335235378032</v>
      </c>
      <c r="D26" s="166">
        <v>3</v>
      </c>
      <c r="E26" s="167">
        <f t="shared" si="0"/>
        <v>0.3831417624521073</v>
      </c>
      <c r="F26" s="166">
        <f t="shared" si="4"/>
        <v>23</v>
      </c>
      <c r="G26" s="167">
        <f t="shared" si="2"/>
        <v>1.0526315789473684</v>
      </c>
      <c r="H26" s="168"/>
    </row>
    <row r="27" spans="1:8" s="3" customFormat="1" ht="12.75">
      <c r="A27" s="165" t="s">
        <v>219</v>
      </c>
      <c r="B27" s="166">
        <v>925</v>
      </c>
      <c r="C27" s="167">
        <f t="shared" si="3"/>
        <v>65.9771754636234</v>
      </c>
      <c r="D27" s="166">
        <v>435</v>
      </c>
      <c r="E27" s="167">
        <f t="shared" si="0"/>
        <v>55.55555555555556</v>
      </c>
      <c r="F27" s="166">
        <f t="shared" si="4"/>
        <v>1360</v>
      </c>
      <c r="G27" s="167">
        <f t="shared" si="2"/>
        <v>62.24256292906178</v>
      </c>
      <c r="H27" s="168"/>
    </row>
    <row r="28" spans="1:8" s="3" customFormat="1" ht="12.75">
      <c r="A28" s="165" t="s">
        <v>220</v>
      </c>
      <c r="B28" s="166">
        <v>9</v>
      </c>
      <c r="C28" s="167">
        <f t="shared" si="3"/>
        <v>0.6419400855920114</v>
      </c>
      <c r="D28" s="166"/>
      <c r="E28" s="167">
        <f t="shared" si="0"/>
      </c>
      <c r="F28" s="166">
        <f t="shared" si="4"/>
        <v>9</v>
      </c>
      <c r="G28" s="167">
        <f t="shared" si="2"/>
        <v>0.41189931350114417</v>
      </c>
      <c r="H28" s="168"/>
    </row>
    <row r="29" spans="1:8" s="3" customFormat="1" ht="12.75">
      <c r="A29" s="165" t="s">
        <v>221</v>
      </c>
      <c r="B29" s="166">
        <v>53</v>
      </c>
      <c r="C29" s="167">
        <f t="shared" si="3"/>
        <v>3.780313837375178</v>
      </c>
      <c r="D29" s="166">
        <v>96</v>
      </c>
      <c r="E29" s="167">
        <f t="shared" si="0"/>
        <v>12.260536398467433</v>
      </c>
      <c r="F29" s="166">
        <f t="shared" si="4"/>
        <v>149</v>
      </c>
      <c r="G29" s="167">
        <f t="shared" si="2"/>
        <v>6.8192219679633865</v>
      </c>
      <c r="H29" s="168"/>
    </row>
    <row r="30" spans="1:8" s="3" customFormat="1" ht="12.75">
      <c r="A30" s="165" t="s">
        <v>222</v>
      </c>
      <c r="B30" s="166">
        <v>243</v>
      </c>
      <c r="C30" s="167">
        <f t="shared" si="3"/>
        <v>17.332382310984308</v>
      </c>
      <c r="D30" s="166">
        <v>186</v>
      </c>
      <c r="E30" s="167">
        <f t="shared" si="0"/>
        <v>23.754789272030653</v>
      </c>
      <c r="F30" s="166">
        <f>+D30+B30</f>
        <v>429</v>
      </c>
      <c r="G30" s="167">
        <f t="shared" si="2"/>
        <v>19.633867276887873</v>
      </c>
      <c r="H30" s="168"/>
    </row>
    <row r="31" spans="1:8" s="3" customFormat="1" ht="12.75">
      <c r="A31" s="165" t="s">
        <v>341</v>
      </c>
      <c r="B31" s="166"/>
      <c r="C31" s="167">
        <f t="shared" si="3"/>
      </c>
      <c r="D31" s="166">
        <v>2</v>
      </c>
      <c r="E31" s="167">
        <f t="shared" si="0"/>
        <v>0.2554278416347382</v>
      </c>
      <c r="F31" s="166">
        <f>+D31+B31</f>
        <v>2</v>
      </c>
      <c r="G31" s="167">
        <f t="shared" si="2"/>
        <v>0.09153318077803203</v>
      </c>
      <c r="H31" s="168"/>
    </row>
    <row r="32" spans="1:8" s="3" customFormat="1" ht="12.75">
      <c r="A32" s="165" t="s">
        <v>342</v>
      </c>
      <c r="B32" s="166">
        <v>2</v>
      </c>
      <c r="C32" s="167">
        <f t="shared" si="3"/>
        <v>0.14265335235378032</v>
      </c>
      <c r="D32" s="166">
        <v>1</v>
      </c>
      <c r="E32" s="167">
        <f t="shared" si="0"/>
        <v>0.1277139208173691</v>
      </c>
      <c r="F32" s="166">
        <f t="shared" si="4"/>
        <v>3</v>
      </c>
      <c r="G32" s="167">
        <f t="shared" si="2"/>
        <v>0.13729977116704806</v>
      </c>
      <c r="H32" s="168"/>
    </row>
    <row r="33" spans="1:8" s="3" customFormat="1" ht="9" customHeight="1">
      <c r="A33" s="170"/>
      <c r="B33" s="171"/>
      <c r="C33" s="172">
        <f t="shared" si="3"/>
      </c>
      <c r="D33" s="171"/>
      <c r="E33" s="172">
        <f t="shared" si="0"/>
      </c>
      <c r="F33" s="171"/>
      <c r="G33" s="172">
        <f t="shared" si="2"/>
      </c>
      <c r="H33" s="168"/>
    </row>
    <row r="34" spans="1:8" s="100" customFormat="1" ht="12.75">
      <c r="A34" s="105" t="s">
        <v>285</v>
      </c>
      <c r="B34" s="163"/>
      <c r="C34" s="164">
        <f t="shared" si="3"/>
      </c>
      <c r="D34" s="163"/>
      <c r="E34" s="164">
        <f t="shared" si="0"/>
      </c>
      <c r="F34" s="163"/>
      <c r="G34" s="164">
        <f t="shared" si="2"/>
      </c>
      <c r="H34" s="168"/>
    </row>
    <row r="35" spans="1:8" s="3" customFormat="1" ht="12.75">
      <c r="A35" s="165" t="s">
        <v>283</v>
      </c>
      <c r="B35" s="166">
        <v>5</v>
      </c>
      <c r="C35" s="167">
        <f t="shared" si="3"/>
        <v>0.3566333808844508</v>
      </c>
      <c r="D35" s="166">
        <v>1</v>
      </c>
      <c r="E35" s="167">
        <f t="shared" si="0"/>
        <v>0.1277139208173691</v>
      </c>
      <c r="F35" s="166">
        <f>+D35+B35</f>
        <v>6</v>
      </c>
      <c r="G35" s="167">
        <f t="shared" si="2"/>
        <v>0.2745995423340961</v>
      </c>
      <c r="H35" s="168"/>
    </row>
    <row r="36" spans="1:8" s="3" customFormat="1" ht="9" customHeight="1">
      <c r="A36" s="170"/>
      <c r="B36" s="171"/>
      <c r="C36" s="172"/>
      <c r="D36" s="171"/>
      <c r="E36" s="172"/>
      <c r="F36" s="171"/>
      <c r="G36" s="172"/>
      <c r="H36" s="168"/>
    </row>
    <row r="37" spans="1:8" s="3" customFormat="1" ht="12.75">
      <c r="A37" s="173" t="s">
        <v>13</v>
      </c>
      <c r="B37" s="174">
        <f aca="true" t="shared" si="5" ref="B37:G37">SUM(B9:B35)</f>
        <v>1402</v>
      </c>
      <c r="C37" s="175">
        <f t="shared" si="5"/>
        <v>100</v>
      </c>
      <c r="D37" s="174">
        <f t="shared" si="5"/>
        <v>783</v>
      </c>
      <c r="E37" s="175">
        <f t="shared" si="5"/>
        <v>100</v>
      </c>
      <c r="F37" s="174">
        <f t="shared" si="5"/>
        <v>2185</v>
      </c>
      <c r="G37" s="175">
        <f t="shared" si="5"/>
        <v>100</v>
      </c>
      <c r="H37" s="168"/>
    </row>
    <row r="38" spans="1:8" s="3" customFormat="1" ht="19.5" customHeight="1">
      <c r="A38" s="409" t="s">
        <v>426</v>
      </c>
      <c r="H38" s="168"/>
    </row>
    <row r="39" s="3" customFormat="1" ht="13.5" customHeight="1">
      <c r="A39" s="770" t="s">
        <v>15</v>
      </c>
    </row>
    <row r="40" s="3" customFormat="1" ht="12">
      <c r="G40" s="38" t="s">
        <v>256</v>
      </c>
    </row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5">
      <selection activeCell="C18" sqref="C18"/>
    </sheetView>
  </sheetViews>
  <sheetFormatPr defaultColWidth="11.421875" defaultRowHeight="12.75"/>
  <cols>
    <col min="1" max="1" width="29.421875" style="0" customWidth="1"/>
    <col min="2" max="16" width="4.7109375" style="0" customWidth="1"/>
    <col min="17" max="17" width="1.421875" style="0" customWidth="1"/>
  </cols>
  <sheetData>
    <row r="1" spans="1:16" ht="15">
      <c r="A1" s="207" t="s">
        <v>201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>
      <c r="A2" s="207" t="s">
        <v>263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2.5" customHeight="1">
      <c r="A3" s="103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208" t="s">
        <v>331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.75" customHeight="1">
      <c r="A5" s="2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26"/>
      <c r="O5" s="104"/>
      <c r="P5" s="27"/>
    </row>
    <row r="6" spans="1:16" s="216" customFormat="1" ht="45">
      <c r="A6" s="209" t="s">
        <v>44</v>
      </c>
      <c r="B6" s="210" t="s">
        <v>223</v>
      </c>
      <c r="C6" s="211"/>
      <c r="D6" s="212"/>
      <c r="E6" s="210" t="s">
        <v>190</v>
      </c>
      <c r="F6" s="211"/>
      <c r="G6" s="212"/>
      <c r="H6" s="210" t="s">
        <v>192</v>
      </c>
      <c r="I6" s="211"/>
      <c r="J6" s="212"/>
      <c r="K6" s="210" t="s">
        <v>224</v>
      </c>
      <c r="L6" s="211"/>
      <c r="M6" s="212"/>
      <c r="N6" s="213" t="s">
        <v>13</v>
      </c>
      <c r="O6" s="214"/>
      <c r="P6" s="215"/>
    </row>
    <row r="7" spans="1:16" s="218" customFormat="1" ht="36" customHeight="1">
      <c r="A7" s="217"/>
      <c r="B7" s="295"/>
      <c r="C7" s="295"/>
      <c r="D7" s="296" t="s">
        <v>45</v>
      </c>
      <c r="E7" s="295"/>
      <c r="F7" s="295"/>
      <c r="G7" s="296" t="s">
        <v>45</v>
      </c>
      <c r="H7" s="294"/>
      <c r="I7" s="295"/>
      <c r="J7" s="296" t="s">
        <v>45</v>
      </c>
      <c r="K7" s="294"/>
      <c r="L7" s="295"/>
      <c r="M7" s="296" t="s">
        <v>45</v>
      </c>
      <c r="N7" s="294"/>
      <c r="O7" s="295"/>
      <c r="P7" s="296" t="s">
        <v>45</v>
      </c>
    </row>
    <row r="8" spans="1:16" ht="19.5" customHeight="1">
      <c r="A8" s="297" t="s">
        <v>50</v>
      </c>
      <c r="B8" s="358">
        <v>4</v>
      </c>
      <c r="C8" s="358">
        <v>1</v>
      </c>
      <c r="D8" s="359">
        <f aca="true" t="shared" si="0" ref="D8:D13">SUM(B8:C8)</f>
        <v>5</v>
      </c>
      <c r="E8" s="358">
        <v>22</v>
      </c>
      <c r="F8" s="358">
        <v>6</v>
      </c>
      <c r="G8" s="359">
        <f aca="true" t="shared" si="1" ref="G8:G13">SUM(E8:F8)</f>
        <v>28</v>
      </c>
      <c r="H8" s="357"/>
      <c r="I8" s="358">
        <v>1</v>
      </c>
      <c r="J8" s="359">
        <f aca="true" t="shared" si="2" ref="J8:J13">SUM(H8:I8)</f>
        <v>1</v>
      </c>
      <c r="K8" s="357">
        <v>3</v>
      </c>
      <c r="L8" s="358">
        <v>2</v>
      </c>
      <c r="M8" s="359">
        <f aca="true" t="shared" si="3" ref="M8:M13">SUM(K8:L8)</f>
        <v>5</v>
      </c>
      <c r="N8" s="357">
        <f>+B8+E8+H8+K8</f>
        <v>29</v>
      </c>
      <c r="O8" s="360">
        <f>+C8+F8+I8+L8</f>
        <v>10</v>
      </c>
      <c r="P8" s="359">
        <f>+D8+G8+J8+M8</f>
        <v>39</v>
      </c>
    </row>
    <row r="9" spans="1:16" ht="19.5" customHeight="1">
      <c r="A9" s="298" t="s">
        <v>51</v>
      </c>
      <c r="B9" s="362"/>
      <c r="C9" s="362"/>
      <c r="D9" s="363">
        <f t="shared" si="0"/>
        <v>0</v>
      </c>
      <c r="E9" s="362">
        <v>1</v>
      </c>
      <c r="F9" s="362"/>
      <c r="G9" s="363">
        <f t="shared" si="1"/>
        <v>1</v>
      </c>
      <c r="H9" s="361"/>
      <c r="I9" s="362"/>
      <c r="J9" s="363">
        <f t="shared" si="2"/>
        <v>0</v>
      </c>
      <c r="K9" s="361"/>
      <c r="L9" s="362"/>
      <c r="M9" s="363">
        <f t="shared" si="3"/>
        <v>0</v>
      </c>
      <c r="N9" s="361">
        <f aca="true" t="shared" si="4" ref="N9:O14">+B9+E9+H9+K9</f>
        <v>1</v>
      </c>
      <c r="O9" s="364">
        <f t="shared" si="4"/>
        <v>0</v>
      </c>
      <c r="P9" s="363">
        <f aca="true" t="shared" si="5" ref="P9:P14">+D9+G9+J9+M9</f>
        <v>1</v>
      </c>
    </row>
    <row r="10" spans="1:16" ht="19.5" customHeight="1">
      <c r="A10" s="298" t="s">
        <v>268</v>
      </c>
      <c r="B10" s="362"/>
      <c r="C10" s="362"/>
      <c r="D10" s="363">
        <f t="shared" si="0"/>
        <v>0</v>
      </c>
      <c r="E10" s="362">
        <v>6</v>
      </c>
      <c r="F10" s="362"/>
      <c r="G10" s="363">
        <f t="shared" si="1"/>
        <v>6</v>
      </c>
      <c r="H10" s="361"/>
      <c r="I10" s="362"/>
      <c r="J10" s="363">
        <f t="shared" si="2"/>
        <v>0</v>
      </c>
      <c r="K10" s="361"/>
      <c r="L10" s="362"/>
      <c r="M10" s="363">
        <f t="shared" si="3"/>
        <v>0</v>
      </c>
      <c r="N10" s="361">
        <f t="shared" si="4"/>
        <v>6</v>
      </c>
      <c r="O10" s="364">
        <f t="shared" si="4"/>
        <v>0</v>
      </c>
      <c r="P10" s="363">
        <f t="shared" si="5"/>
        <v>6</v>
      </c>
    </row>
    <row r="11" spans="1:16" ht="19.5" customHeight="1">
      <c r="A11" s="298" t="s">
        <v>54</v>
      </c>
      <c r="B11" s="362"/>
      <c r="C11" s="362"/>
      <c r="D11" s="363">
        <f t="shared" si="0"/>
        <v>0</v>
      </c>
      <c r="E11" s="362">
        <v>3</v>
      </c>
      <c r="F11" s="362">
        <v>1</v>
      </c>
      <c r="G11" s="363">
        <f t="shared" si="1"/>
        <v>4</v>
      </c>
      <c r="H11" s="361"/>
      <c r="I11" s="362"/>
      <c r="J11" s="363">
        <f t="shared" si="2"/>
        <v>0</v>
      </c>
      <c r="K11" s="361"/>
      <c r="L11" s="362"/>
      <c r="M11" s="363">
        <f t="shared" si="3"/>
        <v>0</v>
      </c>
      <c r="N11" s="361">
        <f t="shared" si="4"/>
        <v>3</v>
      </c>
      <c r="O11" s="364">
        <f t="shared" si="4"/>
        <v>1</v>
      </c>
      <c r="P11" s="363">
        <f t="shared" si="5"/>
        <v>4</v>
      </c>
    </row>
    <row r="12" spans="1:16" ht="19.5" customHeight="1">
      <c r="A12" s="298" t="s">
        <v>55</v>
      </c>
      <c r="B12" s="362"/>
      <c r="C12" s="362"/>
      <c r="D12" s="363">
        <f t="shared" si="0"/>
        <v>0</v>
      </c>
      <c r="E12" s="362">
        <v>6</v>
      </c>
      <c r="F12" s="362">
        <v>3</v>
      </c>
      <c r="G12" s="363">
        <f t="shared" si="1"/>
        <v>9</v>
      </c>
      <c r="H12" s="361"/>
      <c r="I12" s="362"/>
      <c r="J12" s="363">
        <f t="shared" si="2"/>
        <v>0</v>
      </c>
      <c r="K12" s="361">
        <v>1</v>
      </c>
      <c r="L12" s="362">
        <v>1</v>
      </c>
      <c r="M12" s="363">
        <f t="shared" si="3"/>
        <v>2</v>
      </c>
      <c r="N12" s="361">
        <f t="shared" si="4"/>
        <v>7</v>
      </c>
      <c r="O12" s="364">
        <f t="shared" si="4"/>
        <v>4</v>
      </c>
      <c r="P12" s="363">
        <f t="shared" si="5"/>
        <v>11</v>
      </c>
    </row>
    <row r="13" spans="1:16" ht="19.5" customHeight="1">
      <c r="A13" s="298" t="s">
        <v>39</v>
      </c>
      <c r="B13" s="362"/>
      <c r="C13" s="362"/>
      <c r="D13" s="363">
        <f t="shared" si="0"/>
        <v>0</v>
      </c>
      <c r="E13" s="362">
        <v>2</v>
      </c>
      <c r="F13" s="362"/>
      <c r="G13" s="363">
        <f t="shared" si="1"/>
        <v>2</v>
      </c>
      <c r="H13" s="361"/>
      <c r="I13" s="362"/>
      <c r="J13" s="363">
        <f t="shared" si="2"/>
        <v>0</v>
      </c>
      <c r="K13" s="361"/>
      <c r="L13" s="362"/>
      <c r="M13" s="363">
        <f t="shared" si="3"/>
        <v>0</v>
      </c>
      <c r="N13" s="361">
        <f t="shared" si="4"/>
        <v>2</v>
      </c>
      <c r="O13" s="364">
        <f t="shared" si="4"/>
        <v>0</v>
      </c>
      <c r="P13" s="363">
        <f t="shared" si="5"/>
        <v>2</v>
      </c>
    </row>
    <row r="14" spans="1:16" ht="19.5" customHeight="1">
      <c r="A14" s="299" t="s">
        <v>13</v>
      </c>
      <c r="B14" s="366">
        <f>SUM(B8:B13)</f>
        <v>4</v>
      </c>
      <c r="C14" s="366">
        <f>SUM(C8:C13)</f>
        <v>1</v>
      </c>
      <c r="D14" s="367">
        <f>SUM(D8:D13)</f>
        <v>5</v>
      </c>
      <c r="E14" s="366">
        <f aca="true" t="shared" si="6" ref="E14:M14">SUM(E8:E13)</f>
        <v>40</v>
      </c>
      <c r="F14" s="366">
        <f t="shared" si="6"/>
        <v>10</v>
      </c>
      <c r="G14" s="367">
        <f t="shared" si="6"/>
        <v>50</v>
      </c>
      <c r="H14" s="365">
        <f t="shared" si="6"/>
        <v>0</v>
      </c>
      <c r="I14" s="366">
        <f t="shared" si="6"/>
        <v>1</v>
      </c>
      <c r="J14" s="367">
        <f t="shared" si="6"/>
        <v>1</v>
      </c>
      <c r="K14" s="365">
        <f t="shared" si="6"/>
        <v>4</v>
      </c>
      <c r="L14" s="366">
        <f t="shared" si="6"/>
        <v>3</v>
      </c>
      <c r="M14" s="367">
        <f t="shared" si="6"/>
        <v>7</v>
      </c>
      <c r="N14" s="365">
        <f t="shared" si="4"/>
        <v>48</v>
      </c>
      <c r="O14" s="368">
        <f t="shared" si="4"/>
        <v>15</v>
      </c>
      <c r="P14" s="367">
        <f t="shared" si="5"/>
        <v>63</v>
      </c>
    </row>
    <row r="15" spans="1:16" s="120" customFormat="1" ht="18" customHeight="1">
      <c r="A15" s="770" t="s">
        <v>15</v>
      </c>
      <c r="P15" s="39" t="s">
        <v>257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headerFooter alignWithMargins="0">
    <oddFooter>&amp;L&amp;8Datos provisionales a fecha 18/01/2005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0">
      <selection activeCell="G26" sqref="G26"/>
    </sheetView>
  </sheetViews>
  <sheetFormatPr defaultColWidth="11.421875" defaultRowHeight="12.75"/>
  <cols>
    <col min="1" max="1" width="42.421875" style="0" customWidth="1"/>
    <col min="2" max="7" width="8.7109375" style="0" customWidth="1"/>
    <col min="8" max="103" width="11.57421875" style="1" customWidth="1"/>
  </cols>
  <sheetData>
    <row r="1" spans="1:7" ht="15.75">
      <c r="A1" s="102" t="s">
        <v>201</v>
      </c>
      <c r="B1" s="86"/>
      <c r="C1" s="86"/>
      <c r="D1" s="86"/>
      <c r="E1" s="86"/>
      <c r="F1" s="86"/>
      <c r="G1" s="86"/>
    </row>
    <row r="2" spans="1:7" ht="15.75">
      <c r="A2" s="102" t="s">
        <v>225</v>
      </c>
      <c r="B2" s="86"/>
      <c r="C2" s="86"/>
      <c r="D2" s="86"/>
      <c r="E2" s="86"/>
      <c r="F2" s="86"/>
      <c r="G2" s="86"/>
    </row>
    <row r="3" spans="1:7" ht="15">
      <c r="A3" s="85" t="s">
        <v>331</v>
      </c>
      <c r="B3" s="86"/>
      <c r="C3" s="86"/>
      <c r="D3" s="86"/>
      <c r="E3" s="86"/>
      <c r="F3" s="86"/>
      <c r="G3" s="86"/>
    </row>
    <row r="5" spans="1:7" ht="18" customHeight="1">
      <c r="A5" s="22"/>
      <c r="B5" s="800" t="s">
        <v>153</v>
      </c>
      <c r="C5" s="801"/>
      <c r="D5" s="801"/>
      <c r="E5" s="801"/>
      <c r="F5" s="802"/>
      <c r="G5" s="203" t="s">
        <v>13</v>
      </c>
    </row>
    <row r="6" spans="1:7" ht="18" customHeight="1">
      <c r="A6" s="204" t="s">
        <v>177</v>
      </c>
      <c r="B6" s="205" t="s">
        <v>154</v>
      </c>
      <c r="C6" s="205" t="s">
        <v>155</v>
      </c>
      <c r="D6" s="205" t="s">
        <v>156</v>
      </c>
      <c r="E6" s="206" t="s">
        <v>157</v>
      </c>
      <c r="F6" s="206" t="s">
        <v>39</v>
      </c>
      <c r="G6" s="101"/>
    </row>
    <row r="7" spans="1:7" ht="15.75" customHeight="1">
      <c r="A7" s="413" t="s">
        <v>335</v>
      </c>
      <c r="B7" s="413" t="s">
        <v>343</v>
      </c>
      <c r="C7" s="413" t="s">
        <v>343</v>
      </c>
      <c r="D7" s="413">
        <v>1</v>
      </c>
      <c r="E7" s="413" t="s">
        <v>343</v>
      </c>
      <c r="F7" s="413" t="s">
        <v>343</v>
      </c>
      <c r="G7" s="143">
        <f>SUM(B7:F7)</f>
        <v>1</v>
      </c>
    </row>
    <row r="8" spans="1:7" ht="15.75" customHeight="1">
      <c r="A8" s="414" t="s">
        <v>336</v>
      </c>
      <c r="B8" s="414" t="s">
        <v>343</v>
      </c>
      <c r="C8" s="414" t="s">
        <v>343</v>
      </c>
      <c r="D8" s="414">
        <v>1</v>
      </c>
      <c r="E8" s="414" t="s">
        <v>343</v>
      </c>
      <c r="F8" s="414" t="s">
        <v>343</v>
      </c>
      <c r="G8" s="143">
        <f aca="true" t="shared" si="0" ref="G8:G21">SUM(B8:F8)</f>
        <v>1</v>
      </c>
    </row>
    <row r="9" spans="1:7" ht="15.75" customHeight="1">
      <c r="A9" s="414" t="s">
        <v>182</v>
      </c>
      <c r="B9" s="414">
        <v>3</v>
      </c>
      <c r="C9" s="414">
        <v>15</v>
      </c>
      <c r="D9" s="414">
        <v>113</v>
      </c>
      <c r="E9" s="414">
        <v>7</v>
      </c>
      <c r="F9" s="414" t="s">
        <v>343</v>
      </c>
      <c r="G9" s="143">
        <f t="shared" si="0"/>
        <v>138</v>
      </c>
    </row>
    <row r="10" spans="1:7" ht="15.75" customHeight="1">
      <c r="A10" s="414" t="s">
        <v>183</v>
      </c>
      <c r="B10" s="414">
        <v>2</v>
      </c>
      <c r="C10" s="414" t="s">
        <v>343</v>
      </c>
      <c r="D10" s="414">
        <v>25</v>
      </c>
      <c r="E10" s="414">
        <v>1</v>
      </c>
      <c r="F10" s="414" t="s">
        <v>343</v>
      </c>
      <c r="G10" s="143">
        <f t="shared" si="0"/>
        <v>28</v>
      </c>
    </row>
    <row r="11" spans="1:7" ht="15.75" customHeight="1">
      <c r="A11" s="414" t="s">
        <v>184</v>
      </c>
      <c r="B11" s="414" t="s">
        <v>343</v>
      </c>
      <c r="C11" s="414" t="s">
        <v>343</v>
      </c>
      <c r="D11" s="414">
        <v>10</v>
      </c>
      <c r="E11" s="414">
        <v>1</v>
      </c>
      <c r="F11" s="414" t="s">
        <v>343</v>
      </c>
      <c r="G11" s="143">
        <f t="shared" si="0"/>
        <v>11</v>
      </c>
    </row>
    <row r="12" spans="1:7" ht="15.75" customHeight="1">
      <c r="A12" s="414" t="s">
        <v>185</v>
      </c>
      <c r="B12" s="414" t="s">
        <v>343</v>
      </c>
      <c r="C12" s="414" t="s">
        <v>343</v>
      </c>
      <c r="D12" s="414">
        <v>2</v>
      </c>
      <c r="E12" s="414" t="s">
        <v>343</v>
      </c>
      <c r="F12" s="414" t="s">
        <v>343</v>
      </c>
      <c r="G12" s="143">
        <f t="shared" si="0"/>
        <v>2</v>
      </c>
    </row>
    <row r="13" spans="1:7" ht="15.75" customHeight="1">
      <c r="A13" s="414" t="s">
        <v>186</v>
      </c>
      <c r="B13" s="414" t="s">
        <v>343</v>
      </c>
      <c r="C13" s="414" t="s">
        <v>343</v>
      </c>
      <c r="D13" s="414">
        <v>1</v>
      </c>
      <c r="E13" s="414" t="s">
        <v>343</v>
      </c>
      <c r="F13" s="414" t="s">
        <v>343</v>
      </c>
      <c r="G13" s="143">
        <f t="shared" si="0"/>
        <v>1</v>
      </c>
    </row>
    <row r="14" spans="1:7" ht="15.75" customHeight="1">
      <c r="A14" s="414" t="s">
        <v>187</v>
      </c>
      <c r="B14" s="414" t="s">
        <v>343</v>
      </c>
      <c r="C14" s="414" t="s">
        <v>343</v>
      </c>
      <c r="D14" s="414">
        <v>9</v>
      </c>
      <c r="E14" s="414">
        <v>11</v>
      </c>
      <c r="F14" s="414" t="s">
        <v>343</v>
      </c>
      <c r="G14" s="143">
        <f t="shared" si="0"/>
        <v>20</v>
      </c>
    </row>
    <row r="15" spans="1:7" ht="15.75" customHeight="1">
      <c r="A15" s="414" t="s">
        <v>188</v>
      </c>
      <c r="B15" s="414" t="s">
        <v>343</v>
      </c>
      <c r="C15" s="414" t="s">
        <v>343</v>
      </c>
      <c r="D15" s="414">
        <v>2</v>
      </c>
      <c r="E15" s="414" t="s">
        <v>343</v>
      </c>
      <c r="F15" s="414" t="s">
        <v>343</v>
      </c>
      <c r="G15" s="143">
        <f t="shared" si="0"/>
        <v>2</v>
      </c>
    </row>
    <row r="16" spans="1:7" ht="15.75" customHeight="1">
      <c r="A16" s="414" t="s">
        <v>189</v>
      </c>
      <c r="B16" s="414" t="s">
        <v>343</v>
      </c>
      <c r="C16" s="414">
        <v>1</v>
      </c>
      <c r="D16" s="414">
        <v>21</v>
      </c>
      <c r="E16" s="414">
        <v>1</v>
      </c>
      <c r="F16" s="414" t="s">
        <v>343</v>
      </c>
      <c r="G16" s="143">
        <f t="shared" si="0"/>
        <v>23</v>
      </c>
    </row>
    <row r="17" spans="1:7" ht="15.75" customHeight="1">
      <c r="A17" s="414" t="s">
        <v>190</v>
      </c>
      <c r="B17" s="414">
        <v>9</v>
      </c>
      <c r="C17" s="414">
        <v>107</v>
      </c>
      <c r="D17" s="414">
        <v>1147</v>
      </c>
      <c r="E17" s="414">
        <v>94</v>
      </c>
      <c r="F17" s="414">
        <v>3</v>
      </c>
      <c r="G17" s="143">
        <f t="shared" si="0"/>
        <v>1360</v>
      </c>
    </row>
    <row r="18" spans="1:7" ht="15.75" customHeight="1">
      <c r="A18" s="414" t="s">
        <v>191</v>
      </c>
      <c r="B18" s="414" t="s">
        <v>343</v>
      </c>
      <c r="C18" s="414" t="s">
        <v>343</v>
      </c>
      <c r="D18" s="414">
        <v>8</v>
      </c>
      <c r="E18" s="414">
        <v>1</v>
      </c>
      <c r="F18" s="414" t="s">
        <v>343</v>
      </c>
      <c r="G18" s="143">
        <f t="shared" si="0"/>
        <v>9</v>
      </c>
    </row>
    <row r="19" spans="1:7" ht="15.75" customHeight="1">
      <c r="A19" s="414" t="s">
        <v>192</v>
      </c>
      <c r="B19" s="414">
        <v>1</v>
      </c>
      <c r="C19" s="414">
        <v>16</v>
      </c>
      <c r="D19" s="414">
        <v>123</v>
      </c>
      <c r="E19" s="414">
        <v>9</v>
      </c>
      <c r="F19" s="414" t="s">
        <v>343</v>
      </c>
      <c r="G19" s="143">
        <f t="shared" si="0"/>
        <v>149</v>
      </c>
    </row>
    <row r="20" spans="1:7" ht="15.75" customHeight="1">
      <c r="A20" s="414" t="s">
        <v>193</v>
      </c>
      <c r="B20" s="414">
        <v>4</v>
      </c>
      <c r="C20" s="414">
        <v>52</v>
      </c>
      <c r="D20" s="414">
        <v>359</v>
      </c>
      <c r="E20" s="414">
        <v>13</v>
      </c>
      <c r="F20" s="414">
        <v>1</v>
      </c>
      <c r="G20" s="143">
        <f t="shared" si="0"/>
        <v>429</v>
      </c>
    </row>
    <row r="21" spans="1:7" ht="15.75" customHeight="1">
      <c r="A21" s="414" t="s">
        <v>337</v>
      </c>
      <c r="B21" s="414" t="s">
        <v>343</v>
      </c>
      <c r="C21" s="414" t="s">
        <v>343</v>
      </c>
      <c r="D21" s="414">
        <v>2</v>
      </c>
      <c r="E21" s="414" t="s">
        <v>343</v>
      </c>
      <c r="F21" s="414" t="s">
        <v>343</v>
      </c>
      <c r="G21" s="143">
        <f t="shared" si="0"/>
        <v>2</v>
      </c>
    </row>
    <row r="22" spans="1:7" ht="15.75" customHeight="1">
      <c r="A22" s="414" t="s">
        <v>338</v>
      </c>
      <c r="B22" s="414" t="s">
        <v>343</v>
      </c>
      <c r="C22" s="414">
        <v>1</v>
      </c>
      <c r="D22" s="414">
        <v>2</v>
      </c>
      <c r="E22" s="414" t="s">
        <v>343</v>
      </c>
      <c r="F22" s="414" t="s">
        <v>343</v>
      </c>
      <c r="G22" s="143">
        <f>SUM(B22:F22)</f>
        <v>3</v>
      </c>
    </row>
    <row r="23" spans="1:7" ht="15.75" customHeight="1">
      <c r="A23" s="414" t="s">
        <v>282</v>
      </c>
      <c r="B23" s="414" t="s">
        <v>343</v>
      </c>
      <c r="C23" s="414" t="s">
        <v>343</v>
      </c>
      <c r="D23" s="414">
        <v>5</v>
      </c>
      <c r="E23" s="414">
        <v>1</v>
      </c>
      <c r="F23" s="414" t="s">
        <v>343</v>
      </c>
      <c r="G23" s="143">
        <f>SUM(B23:F23)</f>
        <v>6</v>
      </c>
    </row>
    <row r="24" spans="1:7" ht="15.75" customHeight="1">
      <c r="A24" s="101" t="s">
        <v>13</v>
      </c>
      <c r="B24" s="101">
        <f aca="true" t="shared" si="1" ref="B24:G24">SUM(B7:B23)</f>
        <v>19</v>
      </c>
      <c r="C24" s="101">
        <f t="shared" si="1"/>
        <v>192</v>
      </c>
      <c r="D24" s="101">
        <f t="shared" si="1"/>
        <v>1831</v>
      </c>
      <c r="E24" s="101">
        <f t="shared" si="1"/>
        <v>139</v>
      </c>
      <c r="F24" s="101">
        <f t="shared" si="1"/>
        <v>4</v>
      </c>
      <c r="G24" s="412">
        <f t="shared" si="1"/>
        <v>2185</v>
      </c>
    </row>
    <row r="25" ht="18.75" customHeight="1">
      <c r="A25" s="409" t="s">
        <v>426</v>
      </c>
    </row>
    <row r="26" spans="1:7" ht="15" customHeight="1">
      <c r="A26" s="770" t="s">
        <v>15</v>
      </c>
      <c r="G26" s="38" t="s">
        <v>258</v>
      </c>
    </row>
  </sheetData>
  <mergeCells count="1">
    <mergeCell ref="B5:F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headerFooter alignWithMargins="0">
    <oddFooter>&amp;L&amp;8Datos provisionales a fecha 18/01/2005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H14" sqref="H14"/>
    </sheetView>
  </sheetViews>
  <sheetFormatPr defaultColWidth="11.421875" defaultRowHeight="12.75"/>
  <cols>
    <col min="1" max="1" width="42.8515625" style="0" customWidth="1"/>
    <col min="2" max="7" width="9.7109375" style="0" customWidth="1"/>
  </cols>
  <sheetData>
    <row r="1" spans="1:7" ht="15.75">
      <c r="A1" s="805" t="s">
        <v>431</v>
      </c>
      <c r="B1" s="805"/>
      <c r="C1" s="805"/>
      <c r="D1" s="805"/>
      <c r="E1" s="805"/>
      <c r="F1" s="805"/>
      <c r="G1" s="805"/>
    </row>
    <row r="2" spans="1:7" ht="15.75">
      <c r="A2" s="806" t="s">
        <v>396</v>
      </c>
      <c r="B2" s="806"/>
      <c r="C2" s="806"/>
      <c r="D2" s="806"/>
      <c r="E2" s="806"/>
      <c r="F2" s="806"/>
      <c r="G2" s="806"/>
    </row>
    <row r="3" spans="1:7" ht="15">
      <c r="A3" s="807" t="s">
        <v>404</v>
      </c>
      <c r="B3" s="807"/>
      <c r="C3" s="807"/>
      <c r="D3" s="807"/>
      <c r="E3" s="807"/>
      <c r="F3" s="807"/>
      <c r="G3" s="807"/>
    </row>
    <row r="4" ht="12.75">
      <c r="A4" s="151"/>
    </row>
    <row r="5" spans="1:7" ht="19.5" customHeight="1">
      <c r="A5" s="625"/>
      <c r="B5" s="626" t="s">
        <v>3</v>
      </c>
      <c r="C5" s="627"/>
      <c r="D5" s="626" t="s">
        <v>407</v>
      </c>
      <c r="E5" s="627"/>
      <c r="F5" s="626" t="s">
        <v>13</v>
      </c>
      <c r="G5" s="627"/>
    </row>
    <row r="6" spans="1:7" ht="25.5">
      <c r="A6" s="628" t="s">
        <v>177</v>
      </c>
      <c r="B6" s="629" t="s">
        <v>409</v>
      </c>
      <c r="C6" s="630" t="s">
        <v>138</v>
      </c>
      <c r="D6" s="629" t="s">
        <v>409</v>
      </c>
      <c r="E6" s="630" t="s">
        <v>138</v>
      </c>
      <c r="F6" s="629" t="s">
        <v>409</v>
      </c>
      <c r="G6" s="630" t="s">
        <v>138</v>
      </c>
    </row>
    <row r="7" spans="1:7" ht="18" customHeight="1">
      <c r="A7" s="641" t="s">
        <v>190</v>
      </c>
      <c r="B7" s="639">
        <v>2</v>
      </c>
      <c r="C7" s="640"/>
      <c r="D7" s="639"/>
      <c r="E7" s="640"/>
      <c r="F7" s="639">
        <f aca="true" t="shared" si="0" ref="F7:G9">+B7+D7</f>
        <v>2</v>
      </c>
      <c r="G7" s="633">
        <f t="shared" si="0"/>
        <v>0</v>
      </c>
    </row>
    <row r="8" spans="1:7" ht="18" customHeight="1">
      <c r="A8" s="631" t="s">
        <v>192</v>
      </c>
      <c r="B8" s="632">
        <v>2</v>
      </c>
      <c r="C8" s="633"/>
      <c r="D8" s="632"/>
      <c r="E8" s="633"/>
      <c r="F8" s="632">
        <f t="shared" si="0"/>
        <v>2</v>
      </c>
      <c r="G8" s="633">
        <f t="shared" si="0"/>
        <v>0</v>
      </c>
    </row>
    <row r="9" spans="1:7" ht="18" customHeight="1">
      <c r="A9" s="631" t="s">
        <v>193</v>
      </c>
      <c r="B9" s="632">
        <v>1</v>
      </c>
      <c r="C9" s="633"/>
      <c r="D9" s="632"/>
      <c r="E9" s="633"/>
      <c r="F9" s="632">
        <f t="shared" si="0"/>
        <v>1</v>
      </c>
      <c r="G9" s="633">
        <f t="shared" si="0"/>
        <v>0</v>
      </c>
    </row>
    <row r="10" spans="1:7" ht="18" customHeight="1">
      <c r="A10" s="634" t="s">
        <v>13</v>
      </c>
      <c r="B10" s="635">
        <f aca="true" t="shared" si="1" ref="B10:G10">SUM(B7:B9)</f>
        <v>5</v>
      </c>
      <c r="C10" s="636">
        <f t="shared" si="1"/>
        <v>0</v>
      </c>
      <c r="D10" s="635">
        <f t="shared" si="1"/>
        <v>0</v>
      </c>
      <c r="E10" s="636">
        <f t="shared" si="1"/>
        <v>0</v>
      </c>
      <c r="F10" s="635">
        <f t="shared" si="1"/>
        <v>5</v>
      </c>
      <c r="G10" s="637">
        <f t="shared" si="1"/>
        <v>0</v>
      </c>
    </row>
    <row r="11" spans="1:7" ht="20.25" customHeight="1">
      <c r="A11" s="446" t="s">
        <v>399</v>
      </c>
      <c r="B11" s="447"/>
      <c r="C11" s="447"/>
      <c r="D11" s="447"/>
      <c r="E11" s="447"/>
      <c r="F11" s="808">
        <v>2205</v>
      </c>
      <c r="G11" s="809"/>
    </row>
    <row r="12" spans="1:7" ht="18" customHeight="1">
      <c r="A12" s="448" t="s">
        <v>408</v>
      </c>
      <c r="B12" s="449"/>
      <c r="C12" s="450"/>
      <c r="D12" s="449"/>
      <c r="E12" s="450"/>
      <c r="F12" s="803">
        <f>SUM(F10:G10)*100000/$F$11</f>
        <v>226.75736961451247</v>
      </c>
      <c r="G12" s="804"/>
    </row>
    <row r="13" spans="1:7" ht="19.5" customHeight="1">
      <c r="A13" s="289" t="s">
        <v>405</v>
      </c>
      <c r="B13" s="238"/>
      <c r="C13" s="237"/>
      <c r="D13" s="238"/>
      <c r="E13" s="237"/>
      <c r="F13" s="771"/>
      <c r="G13" s="771"/>
    </row>
    <row r="14" ht="12.75" customHeight="1">
      <c r="A14" s="289" t="s">
        <v>402</v>
      </c>
    </row>
    <row r="15" spans="1:7" ht="12.75" customHeight="1">
      <c r="A15" s="770" t="s">
        <v>15</v>
      </c>
      <c r="G15" s="638" t="s">
        <v>430</v>
      </c>
    </row>
  </sheetData>
  <mergeCells count="5">
    <mergeCell ref="F12:G12"/>
    <mergeCell ref="A1:G1"/>
    <mergeCell ref="A2:G2"/>
    <mergeCell ref="A3:G3"/>
    <mergeCell ref="F11:G11"/>
  </mergeCells>
  <printOptions horizontalCentered="1" verticalCentered="1"/>
  <pageMargins left="0.75" right="0.75" top="0.7874015748031497" bottom="0.7874015748031497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selection activeCell="A33" sqref="A33"/>
    </sheetView>
  </sheetViews>
  <sheetFormatPr defaultColWidth="11.421875" defaultRowHeight="12.75"/>
  <cols>
    <col min="1" max="1" width="25.28125" style="178" customWidth="1"/>
    <col min="2" max="2" width="10.7109375" style="200" customWidth="1"/>
    <col min="3" max="16" width="6.28125" style="178" customWidth="1"/>
    <col min="17" max="17" width="11.57421875" style="178" customWidth="1"/>
    <col min="18" max="18" width="0.2890625" style="178" customWidth="1"/>
    <col min="19" max="16384" width="11.57421875" style="178" customWidth="1"/>
  </cols>
  <sheetData>
    <row r="1" spans="1:16" ht="18">
      <c r="A1" s="176" t="s">
        <v>226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8">
      <c r="A2" s="179" t="s">
        <v>331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4" spans="1:16" s="187" customFormat="1" ht="15" customHeight="1">
      <c r="A4" s="180" t="s">
        <v>277</v>
      </c>
      <c r="B4" s="301" t="s">
        <v>227</v>
      </c>
      <c r="C4" s="181" t="s">
        <v>228</v>
      </c>
      <c r="D4" s="182"/>
      <c r="E4" s="183" t="s">
        <v>229</v>
      </c>
      <c r="F4" s="183"/>
      <c r="G4" s="183" t="s">
        <v>230</v>
      </c>
      <c r="H4" s="183"/>
      <c r="I4" s="183" t="s">
        <v>231</v>
      </c>
      <c r="J4" s="183"/>
      <c r="K4" s="183" t="s">
        <v>232</v>
      </c>
      <c r="L4" s="184"/>
      <c r="M4" s="183" t="s">
        <v>233</v>
      </c>
      <c r="N4" s="184"/>
      <c r="O4" s="181" t="s">
        <v>13</v>
      </c>
      <c r="P4" s="185"/>
    </row>
    <row r="5" spans="1:16" s="189" customFormat="1" ht="12.75">
      <c r="A5" s="304" t="s">
        <v>278</v>
      </c>
      <c r="B5" s="302"/>
      <c r="C5" s="305" t="s">
        <v>234</v>
      </c>
      <c r="D5" s="188" t="s">
        <v>235</v>
      </c>
      <c r="E5" s="305" t="s">
        <v>234</v>
      </c>
      <c r="F5" s="188" t="s">
        <v>235</v>
      </c>
      <c r="G5" s="305" t="s">
        <v>234</v>
      </c>
      <c r="H5" s="188" t="s">
        <v>235</v>
      </c>
      <c r="I5" s="305" t="s">
        <v>234</v>
      </c>
      <c r="J5" s="188" t="s">
        <v>235</v>
      </c>
      <c r="K5" s="305" t="s">
        <v>234</v>
      </c>
      <c r="L5" s="188" t="s">
        <v>235</v>
      </c>
      <c r="M5" s="305" t="s">
        <v>234</v>
      </c>
      <c r="N5" s="188" t="s">
        <v>235</v>
      </c>
      <c r="O5" s="305" t="s">
        <v>234</v>
      </c>
      <c r="P5" s="188" t="s">
        <v>235</v>
      </c>
    </row>
    <row r="6" spans="1:16" s="189" customFormat="1" ht="12">
      <c r="A6" s="190"/>
      <c r="B6" s="303"/>
      <c r="C6" s="306" t="s">
        <v>236</v>
      </c>
      <c r="D6" s="190" t="s">
        <v>236</v>
      </c>
      <c r="E6" s="306" t="s">
        <v>236</v>
      </c>
      <c r="F6" s="190" t="s">
        <v>236</v>
      </c>
      <c r="G6" s="306" t="s">
        <v>236</v>
      </c>
      <c r="H6" s="190" t="s">
        <v>236</v>
      </c>
      <c r="I6" s="306" t="s">
        <v>236</v>
      </c>
      <c r="J6" s="190" t="s">
        <v>236</v>
      </c>
      <c r="K6" s="306" t="s">
        <v>236</v>
      </c>
      <c r="L6" s="190" t="s">
        <v>236</v>
      </c>
      <c r="M6" s="306" t="s">
        <v>236</v>
      </c>
      <c r="N6" s="190" t="s">
        <v>236</v>
      </c>
      <c r="O6" s="306" t="s">
        <v>236</v>
      </c>
      <c r="P6" s="190" t="s">
        <v>236</v>
      </c>
    </row>
    <row r="7" spans="1:16" s="187" customFormat="1" ht="16.5" customHeight="1">
      <c r="A7" s="195" t="s">
        <v>237</v>
      </c>
      <c r="B7" s="191" t="s">
        <v>46</v>
      </c>
      <c r="C7" s="307">
        <v>17</v>
      </c>
      <c r="D7" s="192">
        <v>1</v>
      </c>
      <c r="E7" s="307">
        <v>9</v>
      </c>
      <c r="F7" s="192"/>
      <c r="G7" s="307">
        <v>7</v>
      </c>
      <c r="H7" s="192"/>
      <c r="I7" s="307">
        <v>1</v>
      </c>
      <c r="J7" s="192"/>
      <c r="K7" s="307">
        <v>1</v>
      </c>
      <c r="L7" s="192"/>
      <c r="M7" s="307"/>
      <c r="N7" s="192"/>
      <c r="O7" s="311">
        <f aca="true" t="shared" si="0" ref="O7:P29">+C7+E7+G7+I7+K7+M7</f>
        <v>35</v>
      </c>
      <c r="P7" s="192">
        <f t="shared" si="0"/>
        <v>1</v>
      </c>
    </row>
    <row r="8" spans="1:16" s="187" customFormat="1" ht="16.5" customHeight="1">
      <c r="A8" s="300" t="s">
        <v>276</v>
      </c>
      <c r="B8" s="193" t="s">
        <v>47</v>
      </c>
      <c r="C8" s="308">
        <v>5</v>
      </c>
      <c r="D8" s="194"/>
      <c r="E8" s="308">
        <v>1</v>
      </c>
      <c r="F8" s="194"/>
      <c r="G8" s="308">
        <v>2</v>
      </c>
      <c r="H8" s="194"/>
      <c r="I8" s="308">
        <v>1</v>
      </c>
      <c r="J8" s="194"/>
      <c r="K8" s="308">
        <v>1</v>
      </c>
      <c r="L8" s="194"/>
      <c r="M8" s="308">
        <v>1</v>
      </c>
      <c r="N8" s="194"/>
      <c r="O8" s="312">
        <f t="shared" si="0"/>
        <v>11</v>
      </c>
      <c r="P8" s="194">
        <f t="shared" si="0"/>
        <v>0</v>
      </c>
    </row>
    <row r="9" spans="1:16" s="187" customFormat="1" ht="16.5" customHeight="1">
      <c r="A9" s="195" t="s">
        <v>238</v>
      </c>
      <c r="B9" s="196" t="s">
        <v>46</v>
      </c>
      <c r="C9" s="309">
        <v>5</v>
      </c>
      <c r="D9" s="192"/>
      <c r="E9" s="309">
        <v>1</v>
      </c>
      <c r="F9" s="192"/>
      <c r="G9" s="309">
        <v>2</v>
      </c>
      <c r="H9" s="192"/>
      <c r="I9" s="309"/>
      <c r="J9" s="192"/>
      <c r="K9" s="309"/>
      <c r="L9" s="192"/>
      <c r="M9" s="309"/>
      <c r="N9" s="192"/>
      <c r="O9" s="311">
        <f t="shared" si="0"/>
        <v>8</v>
      </c>
      <c r="P9" s="192">
        <f t="shared" si="0"/>
        <v>0</v>
      </c>
    </row>
    <row r="10" spans="1:16" s="187" customFormat="1" ht="16.5" customHeight="1">
      <c r="A10" s="300" t="s">
        <v>270</v>
      </c>
      <c r="B10" s="193" t="s">
        <v>47</v>
      </c>
      <c r="C10" s="308">
        <v>1</v>
      </c>
      <c r="D10" s="194"/>
      <c r="E10" s="308"/>
      <c r="F10" s="194"/>
      <c r="G10" s="308">
        <v>1</v>
      </c>
      <c r="H10" s="194"/>
      <c r="I10" s="308"/>
      <c r="J10" s="194"/>
      <c r="K10" s="308"/>
      <c r="L10" s="194"/>
      <c r="M10" s="308">
        <v>2</v>
      </c>
      <c r="N10" s="194"/>
      <c r="O10" s="312">
        <f t="shared" si="0"/>
        <v>4</v>
      </c>
      <c r="P10" s="194">
        <f t="shared" si="0"/>
        <v>0</v>
      </c>
    </row>
    <row r="11" spans="1:16" s="187" customFormat="1" ht="16.5" customHeight="1">
      <c r="A11" s="195" t="s">
        <v>269</v>
      </c>
      <c r="B11" s="196" t="s">
        <v>46</v>
      </c>
      <c r="C11" s="309">
        <v>2</v>
      </c>
      <c r="D11" s="192"/>
      <c r="E11" s="309"/>
      <c r="F11" s="192"/>
      <c r="G11" s="309"/>
      <c r="H11" s="192"/>
      <c r="I11" s="309"/>
      <c r="J11" s="192"/>
      <c r="K11" s="309"/>
      <c r="L11" s="192"/>
      <c r="M11" s="309"/>
      <c r="N11" s="192"/>
      <c r="O11" s="311">
        <f t="shared" si="0"/>
        <v>2</v>
      </c>
      <c r="P11" s="192">
        <f t="shared" si="0"/>
        <v>0</v>
      </c>
    </row>
    <row r="12" spans="1:16" s="187" customFormat="1" ht="16.5" customHeight="1">
      <c r="A12" s="300" t="s">
        <v>275</v>
      </c>
      <c r="B12" s="193" t="s">
        <v>47</v>
      </c>
      <c r="C12" s="308">
        <v>1</v>
      </c>
      <c r="D12" s="194"/>
      <c r="E12" s="308"/>
      <c r="F12" s="194"/>
      <c r="G12" s="308"/>
      <c r="H12" s="194"/>
      <c r="I12" s="308"/>
      <c r="J12" s="194"/>
      <c r="K12" s="308"/>
      <c r="L12" s="194"/>
      <c r="M12" s="308"/>
      <c r="N12" s="194"/>
      <c r="O12" s="312">
        <f t="shared" si="0"/>
        <v>1</v>
      </c>
      <c r="P12" s="194">
        <f t="shared" si="0"/>
        <v>0</v>
      </c>
    </row>
    <row r="13" spans="1:16" s="187" customFormat="1" ht="16.5" customHeight="1">
      <c r="A13" s="195" t="s">
        <v>239</v>
      </c>
      <c r="B13" s="196" t="s">
        <v>46</v>
      </c>
      <c r="C13" s="309"/>
      <c r="D13" s="192">
        <v>1</v>
      </c>
      <c r="E13" s="309"/>
      <c r="F13" s="192"/>
      <c r="G13" s="309"/>
      <c r="H13" s="192"/>
      <c r="I13" s="309"/>
      <c r="J13" s="192"/>
      <c r="K13" s="309"/>
      <c r="L13" s="192"/>
      <c r="M13" s="309"/>
      <c r="N13" s="192"/>
      <c r="O13" s="311">
        <f aca="true" t="shared" si="1" ref="O13:P18">+C13+E13+G13+I13+K13+M13</f>
        <v>0</v>
      </c>
      <c r="P13" s="192">
        <f t="shared" si="1"/>
        <v>1</v>
      </c>
    </row>
    <row r="14" spans="1:16" s="187" customFormat="1" ht="16.5" customHeight="1">
      <c r="A14" s="300" t="s">
        <v>271</v>
      </c>
      <c r="B14" s="193" t="s">
        <v>47</v>
      </c>
      <c r="C14" s="308"/>
      <c r="D14" s="194"/>
      <c r="E14" s="308"/>
      <c r="F14" s="194"/>
      <c r="G14" s="308"/>
      <c r="H14" s="194"/>
      <c r="I14" s="308"/>
      <c r="J14" s="194"/>
      <c r="K14" s="308"/>
      <c r="L14" s="194"/>
      <c r="M14" s="308"/>
      <c r="N14" s="194"/>
      <c r="O14" s="312">
        <f t="shared" si="1"/>
        <v>0</v>
      </c>
      <c r="P14" s="194">
        <f t="shared" si="1"/>
        <v>0</v>
      </c>
    </row>
    <row r="15" spans="1:16" s="187" customFormat="1" ht="16.5" customHeight="1">
      <c r="A15" s="195" t="s">
        <v>344</v>
      </c>
      <c r="B15" s="196" t="s">
        <v>46</v>
      </c>
      <c r="C15" s="309">
        <v>1</v>
      </c>
      <c r="D15" s="192"/>
      <c r="E15" s="309"/>
      <c r="F15" s="192"/>
      <c r="G15" s="309"/>
      <c r="H15" s="192"/>
      <c r="I15" s="309"/>
      <c r="J15" s="192"/>
      <c r="K15" s="309"/>
      <c r="L15" s="192"/>
      <c r="M15" s="309"/>
      <c r="N15" s="192"/>
      <c r="O15" s="311">
        <f t="shared" si="1"/>
        <v>1</v>
      </c>
      <c r="P15" s="192">
        <f t="shared" si="1"/>
        <v>0</v>
      </c>
    </row>
    <row r="16" spans="1:16" s="187" customFormat="1" ht="16.5" customHeight="1">
      <c r="A16" s="300" t="s">
        <v>345</v>
      </c>
      <c r="B16" s="193" t="s">
        <v>47</v>
      </c>
      <c r="C16" s="308"/>
      <c r="D16" s="194"/>
      <c r="E16" s="308"/>
      <c r="F16" s="194"/>
      <c r="G16" s="308"/>
      <c r="H16" s="194"/>
      <c r="I16" s="308"/>
      <c r="J16" s="194"/>
      <c r="K16" s="308"/>
      <c r="L16" s="194"/>
      <c r="M16" s="308"/>
      <c r="N16" s="194"/>
      <c r="O16" s="312">
        <f t="shared" si="1"/>
        <v>0</v>
      </c>
      <c r="P16" s="194">
        <f t="shared" si="1"/>
        <v>0</v>
      </c>
    </row>
    <row r="17" spans="1:16" s="187" customFormat="1" ht="16.5" customHeight="1">
      <c r="A17" s="195" t="s">
        <v>346</v>
      </c>
      <c r="B17" s="196" t="s">
        <v>46</v>
      </c>
      <c r="C17" s="309">
        <v>1</v>
      </c>
      <c r="D17" s="192">
        <v>1</v>
      </c>
      <c r="E17" s="309"/>
      <c r="F17" s="192"/>
      <c r="G17" s="309"/>
      <c r="H17" s="192"/>
      <c r="I17" s="309"/>
      <c r="J17" s="192"/>
      <c r="K17" s="309"/>
      <c r="L17" s="192"/>
      <c r="M17" s="309"/>
      <c r="N17" s="192"/>
      <c r="O17" s="311">
        <f t="shared" si="1"/>
        <v>1</v>
      </c>
      <c r="P17" s="192">
        <f t="shared" si="1"/>
        <v>1</v>
      </c>
    </row>
    <row r="18" spans="1:16" s="187" customFormat="1" ht="16.5" customHeight="1">
      <c r="A18" s="300" t="s">
        <v>347</v>
      </c>
      <c r="B18" s="193" t="s">
        <v>47</v>
      </c>
      <c r="C18" s="308"/>
      <c r="D18" s="194"/>
      <c r="E18" s="308"/>
      <c r="F18" s="194"/>
      <c r="G18" s="308"/>
      <c r="H18" s="194"/>
      <c r="I18" s="308"/>
      <c r="J18" s="194"/>
      <c r="K18" s="308"/>
      <c r="L18" s="194"/>
      <c r="M18" s="308"/>
      <c r="N18" s="194"/>
      <c r="O18" s="312">
        <f t="shared" si="1"/>
        <v>0</v>
      </c>
      <c r="P18" s="194">
        <f t="shared" si="1"/>
        <v>0</v>
      </c>
    </row>
    <row r="19" spans="1:16" s="187" customFormat="1" ht="16.5" customHeight="1">
      <c r="A19" s="195" t="s">
        <v>240</v>
      </c>
      <c r="B19" s="196" t="s">
        <v>46</v>
      </c>
      <c r="C19" s="309">
        <v>140</v>
      </c>
      <c r="D19" s="192">
        <v>8</v>
      </c>
      <c r="E19" s="309">
        <v>50</v>
      </c>
      <c r="F19" s="192">
        <v>1</v>
      </c>
      <c r="G19" s="309">
        <v>7</v>
      </c>
      <c r="H19" s="192"/>
      <c r="I19" s="309">
        <v>5</v>
      </c>
      <c r="J19" s="192"/>
      <c r="K19" s="309">
        <v>6</v>
      </c>
      <c r="L19" s="192"/>
      <c r="M19" s="309">
        <v>7</v>
      </c>
      <c r="N19" s="192">
        <v>1</v>
      </c>
      <c r="O19" s="311">
        <f t="shared" si="0"/>
        <v>215</v>
      </c>
      <c r="P19" s="192">
        <f t="shared" si="0"/>
        <v>10</v>
      </c>
    </row>
    <row r="20" spans="1:16" s="187" customFormat="1" ht="16.5" customHeight="1">
      <c r="A20" s="300" t="s">
        <v>272</v>
      </c>
      <c r="B20" s="193" t="s">
        <v>47</v>
      </c>
      <c r="C20" s="308">
        <v>59</v>
      </c>
      <c r="D20" s="194">
        <v>5</v>
      </c>
      <c r="E20" s="308">
        <v>22</v>
      </c>
      <c r="F20" s="194"/>
      <c r="G20" s="308">
        <v>8</v>
      </c>
      <c r="H20" s="194"/>
      <c r="I20" s="308">
        <v>6</v>
      </c>
      <c r="J20" s="194"/>
      <c r="K20" s="308">
        <v>4</v>
      </c>
      <c r="L20" s="194"/>
      <c r="M20" s="308">
        <v>5</v>
      </c>
      <c r="N20" s="194"/>
      <c r="O20" s="312">
        <f t="shared" si="0"/>
        <v>104</v>
      </c>
      <c r="P20" s="194">
        <f t="shared" si="0"/>
        <v>5</v>
      </c>
    </row>
    <row r="21" spans="1:16" s="187" customFormat="1" ht="16.5" customHeight="1">
      <c r="A21" s="195" t="s">
        <v>288</v>
      </c>
      <c r="B21" s="196" t="s">
        <v>46</v>
      </c>
      <c r="C21" s="309">
        <v>2</v>
      </c>
      <c r="D21" s="192"/>
      <c r="E21" s="309"/>
      <c r="F21" s="192"/>
      <c r="G21" s="309"/>
      <c r="H21" s="192"/>
      <c r="I21" s="309"/>
      <c r="J21" s="192"/>
      <c r="K21" s="309"/>
      <c r="L21" s="192"/>
      <c r="M21" s="309"/>
      <c r="N21" s="192"/>
      <c r="O21" s="311">
        <f>+C21+E21+G21+I21+K21+M21</f>
        <v>2</v>
      </c>
      <c r="P21" s="192">
        <f>+D21+F21+H21+J21+L21+N21</f>
        <v>0</v>
      </c>
    </row>
    <row r="22" spans="1:16" s="187" customFormat="1" ht="16.5" customHeight="1">
      <c r="A22" s="300" t="s">
        <v>289</v>
      </c>
      <c r="B22" s="193" t="s">
        <v>47</v>
      </c>
      <c r="C22" s="308"/>
      <c r="D22" s="194"/>
      <c r="E22" s="308"/>
      <c r="F22" s="194"/>
      <c r="G22" s="308"/>
      <c r="H22" s="194"/>
      <c r="I22" s="308"/>
      <c r="J22" s="194"/>
      <c r="K22" s="308"/>
      <c r="L22" s="194"/>
      <c r="M22" s="308"/>
      <c r="N22" s="194"/>
      <c r="O22" s="312">
        <f>+C22+E22+G22+I22+K22+M22</f>
        <v>0</v>
      </c>
      <c r="P22" s="194">
        <f>+D22+F22+H22+J22+L22+N22</f>
        <v>0</v>
      </c>
    </row>
    <row r="23" spans="1:16" s="187" customFormat="1" ht="16.5" customHeight="1">
      <c r="A23" s="195" t="s">
        <v>241</v>
      </c>
      <c r="B23" s="196" t="s">
        <v>46</v>
      </c>
      <c r="C23" s="309">
        <v>14</v>
      </c>
      <c r="D23" s="192"/>
      <c r="E23" s="309">
        <v>1</v>
      </c>
      <c r="F23" s="192"/>
      <c r="G23" s="309">
        <v>1</v>
      </c>
      <c r="H23" s="192"/>
      <c r="I23" s="309"/>
      <c r="J23" s="192"/>
      <c r="K23" s="309"/>
      <c r="L23" s="192"/>
      <c r="M23" s="309"/>
      <c r="N23" s="192"/>
      <c r="O23" s="313">
        <f t="shared" si="0"/>
        <v>16</v>
      </c>
      <c r="P23" s="192">
        <f t="shared" si="0"/>
        <v>0</v>
      </c>
    </row>
    <row r="24" spans="1:16" s="187" customFormat="1" ht="16.5" customHeight="1">
      <c r="A24" s="300" t="s">
        <v>273</v>
      </c>
      <c r="B24" s="193" t="s">
        <v>47</v>
      </c>
      <c r="C24" s="308">
        <v>16</v>
      </c>
      <c r="D24" s="194">
        <v>1</v>
      </c>
      <c r="E24" s="308">
        <v>3</v>
      </c>
      <c r="F24" s="194"/>
      <c r="G24" s="308">
        <v>2</v>
      </c>
      <c r="H24" s="194"/>
      <c r="I24" s="308"/>
      <c r="J24" s="194"/>
      <c r="K24" s="308"/>
      <c r="L24" s="194"/>
      <c r="M24" s="308"/>
      <c r="N24" s="194"/>
      <c r="O24" s="312">
        <f t="shared" si="0"/>
        <v>21</v>
      </c>
      <c r="P24" s="194">
        <f t="shared" si="0"/>
        <v>1</v>
      </c>
    </row>
    <row r="25" spans="1:16" s="187" customFormat="1" ht="16.5" customHeight="1">
      <c r="A25" s="195" t="s">
        <v>242</v>
      </c>
      <c r="B25" s="196" t="s">
        <v>46</v>
      </c>
      <c r="C25" s="309">
        <v>20</v>
      </c>
      <c r="D25" s="192">
        <v>1</v>
      </c>
      <c r="E25" s="309">
        <v>13</v>
      </c>
      <c r="F25" s="192"/>
      <c r="G25" s="309">
        <v>4</v>
      </c>
      <c r="H25" s="192"/>
      <c r="I25" s="309"/>
      <c r="J25" s="192">
        <v>1</v>
      </c>
      <c r="K25" s="309"/>
      <c r="L25" s="192"/>
      <c r="M25" s="309">
        <v>1</v>
      </c>
      <c r="N25" s="192"/>
      <c r="O25" s="311">
        <f t="shared" si="0"/>
        <v>38</v>
      </c>
      <c r="P25" s="192">
        <f t="shared" si="0"/>
        <v>2</v>
      </c>
    </row>
    <row r="26" spans="1:16" s="187" customFormat="1" ht="16.5" customHeight="1">
      <c r="A26" s="300" t="s">
        <v>274</v>
      </c>
      <c r="B26" s="193" t="s">
        <v>47</v>
      </c>
      <c r="C26" s="308">
        <v>27</v>
      </c>
      <c r="D26" s="194">
        <v>2</v>
      </c>
      <c r="E26" s="308">
        <v>6</v>
      </c>
      <c r="F26" s="194"/>
      <c r="G26" s="308">
        <v>2</v>
      </c>
      <c r="H26" s="194"/>
      <c r="I26" s="308"/>
      <c r="J26" s="194"/>
      <c r="K26" s="308"/>
      <c r="L26" s="194"/>
      <c r="M26" s="308"/>
      <c r="N26" s="194"/>
      <c r="O26" s="312">
        <f t="shared" si="0"/>
        <v>35</v>
      </c>
      <c r="P26" s="194">
        <f t="shared" si="0"/>
        <v>2</v>
      </c>
    </row>
    <row r="27" spans="1:16" s="187" customFormat="1" ht="16.5" customHeight="1">
      <c r="A27" s="195" t="s">
        <v>290</v>
      </c>
      <c r="B27" s="196" t="s">
        <v>46</v>
      </c>
      <c r="C27" s="309"/>
      <c r="D27" s="192"/>
      <c r="E27" s="309"/>
      <c r="F27" s="192"/>
      <c r="G27" s="309"/>
      <c r="H27" s="192"/>
      <c r="I27" s="309"/>
      <c r="J27" s="192"/>
      <c r="K27" s="309"/>
      <c r="L27" s="192"/>
      <c r="M27" s="309"/>
      <c r="N27" s="192"/>
      <c r="O27" s="311">
        <f t="shared" si="0"/>
        <v>0</v>
      </c>
      <c r="P27" s="192">
        <f t="shared" si="0"/>
        <v>0</v>
      </c>
    </row>
    <row r="28" spans="1:16" s="187" customFormat="1" ht="16.5" customHeight="1">
      <c r="A28" s="300" t="s">
        <v>291</v>
      </c>
      <c r="B28" s="193" t="s">
        <v>47</v>
      </c>
      <c r="C28" s="308"/>
      <c r="D28" s="194"/>
      <c r="E28" s="308">
        <v>1</v>
      </c>
      <c r="F28" s="194"/>
      <c r="G28" s="308"/>
      <c r="H28" s="194"/>
      <c r="I28" s="308"/>
      <c r="J28" s="194"/>
      <c r="K28" s="308"/>
      <c r="L28" s="194"/>
      <c r="M28" s="308"/>
      <c r="N28" s="194"/>
      <c r="O28" s="312">
        <f t="shared" si="0"/>
        <v>1</v>
      </c>
      <c r="P28" s="194">
        <f t="shared" si="0"/>
        <v>0</v>
      </c>
    </row>
    <row r="29" spans="1:17" s="187" customFormat="1" ht="19.5" customHeight="1">
      <c r="A29" s="197" t="s">
        <v>13</v>
      </c>
      <c r="B29" s="198"/>
      <c r="C29" s="310">
        <f aca="true" t="shared" si="2" ref="C29:N29">SUM(C7:C28)</f>
        <v>311</v>
      </c>
      <c r="D29" s="199">
        <f t="shared" si="2"/>
        <v>20</v>
      </c>
      <c r="E29" s="310">
        <f t="shared" si="2"/>
        <v>107</v>
      </c>
      <c r="F29" s="199">
        <f t="shared" si="2"/>
        <v>1</v>
      </c>
      <c r="G29" s="310">
        <f t="shared" si="2"/>
        <v>36</v>
      </c>
      <c r="H29" s="199">
        <f t="shared" si="2"/>
        <v>0</v>
      </c>
      <c r="I29" s="310">
        <f t="shared" si="2"/>
        <v>13</v>
      </c>
      <c r="J29" s="199">
        <f t="shared" si="2"/>
        <v>1</v>
      </c>
      <c r="K29" s="310">
        <f t="shared" si="2"/>
        <v>12</v>
      </c>
      <c r="L29" s="199">
        <f t="shared" si="2"/>
        <v>0</v>
      </c>
      <c r="M29" s="310">
        <f t="shared" si="2"/>
        <v>16</v>
      </c>
      <c r="N29" s="199">
        <f t="shared" si="2"/>
        <v>1</v>
      </c>
      <c r="O29" s="314">
        <f t="shared" si="0"/>
        <v>495</v>
      </c>
      <c r="P29" s="199">
        <f t="shared" si="0"/>
        <v>23</v>
      </c>
      <c r="Q29" s="186"/>
    </row>
    <row r="30" spans="1:17" s="252" customFormat="1" ht="24" customHeight="1">
      <c r="A30" s="409" t="s">
        <v>426</v>
      </c>
      <c r="B30" s="251"/>
      <c r="P30" s="253" t="s">
        <v>259</v>
      </c>
      <c r="Q30" s="254"/>
    </row>
    <row r="31" ht="15" customHeight="1">
      <c r="A31" s="770" t="s">
        <v>15</v>
      </c>
    </row>
  </sheetData>
  <printOptions horizontalCentered="1" vertic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&amp;L&amp;8Datos provisionales a fecha 18/01/2005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6"/>
  <sheetViews>
    <sheetView showGridLines="0" workbookViewId="0" topLeftCell="A1">
      <selection activeCell="K17" sqref="K17"/>
    </sheetView>
  </sheetViews>
  <sheetFormatPr defaultColWidth="11.421875" defaultRowHeight="12.75"/>
  <cols>
    <col min="1" max="1" width="33.8515625" style="376" customWidth="1"/>
    <col min="2" max="7" width="5.7109375" style="376" customWidth="1"/>
    <col min="8" max="9" width="6.7109375" style="376" customWidth="1"/>
    <col min="10" max="16384" width="11.421875" style="376" customWidth="1"/>
  </cols>
  <sheetData>
    <row r="1" spans="1:9" ht="15">
      <c r="A1" s="85" t="s">
        <v>17</v>
      </c>
      <c r="B1" s="372"/>
      <c r="C1" s="372"/>
      <c r="D1" s="372"/>
      <c r="E1" s="372"/>
      <c r="F1" s="372"/>
      <c r="G1" s="373"/>
      <c r="H1" s="373"/>
      <c r="I1" s="373"/>
    </row>
    <row r="2" spans="1:9" ht="12.75">
      <c r="A2" s="377" t="s">
        <v>18</v>
      </c>
      <c r="B2" s="377"/>
      <c r="C2" s="377"/>
      <c r="D2" s="377"/>
      <c r="E2" s="377"/>
      <c r="F2" s="377"/>
      <c r="G2" s="377"/>
      <c r="H2" s="377"/>
      <c r="I2" s="377"/>
    </row>
    <row r="3" spans="1:9" ht="12.75">
      <c r="A3" s="377" t="s">
        <v>327</v>
      </c>
      <c r="B3" s="378"/>
      <c r="C3" s="379"/>
      <c r="D3" s="379"/>
      <c r="E3" s="379"/>
      <c r="F3" s="379"/>
      <c r="G3" s="379"/>
      <c r="H3" s="380"/>
      <c r="I3" s="379"/>
    </row>
    <row r="4" spans="1:9" ht="12.75">
      <c r="A4" s="381" t="s">
        <v>19</v>
      </c>
      <c r="B4" s="382"/>
      <c r="C4" s="383"/>
      <c r="D4" s="382"/>
      <c r="E4" s="383"/>
      <c r="F4" s="382"/>
      <c r="G4" s="383"/>
      <c r="H4" s="382"/>
      <c r="I4" s="383"/>
    </row>
    <row r="5" spans="1:9" ht="12.75">
      <c r="A5" s="384" t="s">
        <v>20</v>
      </c>
      <c r="B5" s="385" t="s">
        <v>4</v>
      </c>
      <c r="C5" s="386"/>
      <c r="D5" s="385" t="s">
        <v>5</v>
      </c>
      <c r="E5" s="386"/>
      <c r="F5" s="385" t="s">
        <v>6</v>
      </c>
      <c r="G5" s="386"/>
      <c r="H5" s="385" t="s">
        <v>13</v>
      </c>
      <c r="I5" s="386"/>
    </row>
    <row r="6" spans="1:9" ht="12.75">
      <c r="A6" s="387" t="s">
        <v>21</v>
      </c>
      <c r="B6" s="388">
        <v>2004</v>
      </c>
      <c r="C6" s="389">
        <v>2003</v>
      </c>
      <c r="D6" s="388">
        <v>2004</v>
      </c>
      <c r="E6" s="389">
        <v>2003</v>
      </c>
      <c r="F6" s="388">
        <v>2004</v>
      </c>
      <c r="G6" s="389">
        <v>2003</v>
      </c>
      <c r="H6" s="388">
        <v>2004</v>
      </c>
      <c r="I6" s="389">
        <v>2003</v>
      </c>
    </row>
    <row r="7" spans="1:9" s="393" customFormat="1" ht="12.75" customHeight="1">
      <c r="A7" s="390" t="s">
        <v>245</v>
      </c>
      <c r="B7" s="391">
        <v>298</v>
      </c>
      <c r="C7" s="392">
        <v>305</v>
      </c>
      <c r="D7" s="391">
        <v>18</v>
      </c>
      <c r="E7" s="392">
        <v>18</v>
      </c>
      <c r="F7" s="391">
        <v>1</v>
      </c>
      <c r="G7" s="392">
        <v>1</v>
      </c>
      <c r="H7" s="391">
        <f aca="true" t="shared" si="0" ref="H7:H40">+B7+D7+F7</f>
        <v>317</v>
      </c>
      <c r="I7" s="392">
        <f aca="true" t="shared" si="1" ref="I7:I40">+C7+E7+G7</f>
        <v>324</v>
      </c>
    </row>
    <row r="8" spans="1:9" s="393" customFormat="1" ht="12.75">
      <c r="A8" s="394" t="s">
        <v>65</v>
      </c>
      <c r="B8" s="395">
        <v>49</v>
      </c>
      <c r="C8" s="396">
        <v>47</v>
      </c>
      <c r="D8" s="395">
        <v>4</v>
      </c>
      <c r="E8" s="396">
        <v>3</v>
      </c>
      <c r="F8" s="395"/>
      <c r="G8" s="396"/>
      <c r="H8" s="395">
        <f t="shared" si="0"/>
        <v>53</v>
      </c>
      <c r="I8" s="396">
        <f t="shared" si="1"/>
        <v>50</v>
      </c>
    </row>
    <row r="9" spans="1:9" s="393" customFormat="1" ht="12.75">
      <c r="A9" s="394" t="s">
        <v>66</v>
      </c>
      <c r="B9" s="395">
        <v>6</v>
      </c>
      <c r="C9" s="396">
        <v>6</v>
      </c>
      <c r="D9" s="395"/>
      <c r="E9" s="396"/>
      <c r="F9" s="395"/>
      <c r="G9" s="396"/>
      <c r="H9" s="395">
        <f t="shared" si="0"/>
        <v>6</v>
      </c>
      <c r="I9" s="396">
        <f t="shared" si="1"/>
        <v>6</v>
      </c>
    </row>
    <row r="10" spans="1:9" s="393" customFormat="1" ht="12.75">
      <c r="A10" s="394" t="s">
        <v>246</v>
      </c>
      <c r="B10" s="395">
        <v>41</v>
      </c>
      <c r="C10" s="396">
        <v>57</v>
      </c>
      <c r="D10" s="395">
        <v>1</v>
      </c>
      <c r="E10" s="396">
        <v>1</v>
      </c>
      <c r="F10" s="395"/>
      <c r="G10" s="396"/>
      <c r="H10" s="395">
        <f t="shared" si="0"/>
        <v>42</v>
      </c>
      <c r="I10" s="396">
        <f t="shared" si="1"/>
        <v>58</v>
      </c>
    </row>
    <row r="11" spans="1:9" s="393" customFormat="1" ht="12.75">
      <c r="A11" s="394" t="s">
        <v>67</v>
      </c>
      <c r="B11" s="395">
        <v>785</v>
      </c>
      <c r="C11" s="396">
        <v>813</v>
      </c>
      <c r="D11" s="395">
        <v>8</v>
      </c>
      <c r="E11" s="396">
        <v>14</v>
      </c>
      <c r="F11" s="395"/>
      <c r="G11" s="396">
        <v>1</v>
      </c>
      <c r="H11" s="395">
        <f t="shared" si="0"/>
        <v>793</v>
      </c>
      <c r="I11" s="396">
        <f t="shared" si="1"/>
        <v>828</v>
      </c>
    </row>
    <row r="12" spans="1:9" s="393" customFormat="1" ht="12.75">
      <c r="A12" s="394" t="s">
        <v>68</v>
      </c>
      <c r="B12" s="395">
        <v>25</v>
      </c>
      <c r="C12" s="396">
        <v>35</v>
      </c>
      <c r="D12" s="395">
        <v>1</v>
      </c>
      <c r="E12" s="396"/>
      <c r="F12" s="395"/>
      <c r="G12" s="396"/>
      <c r="H12" s="395">
        <f t="shared" si="0"/>
        <v>26</v>
      </c>
      <c r="I12" s="396">
        <f t="shared" si="1"/>
        <v>35</v>
      </c>
    </row>
    <row r="13" spans="1:9" s="393" customFormat="1" ht="12.75">
      <c r="A13" s="394" t="s">
        <v>69</v>
      </c>
      <c r="B13" s="395">
        <v>19</v>
      </c>
      <c r="C13" s="396">
        <v>15</v>
      </c>
      <c r="D13" s="395"/>
      <c r="E13" s="396"/>
      <c r="F13" s="395"/>
      <c r="G13" s="396"/>
      <c r="H13" s="395">
        <f t="shared" si="0"/>
        <v>19</v>
      </c>
      <c r="I13" s="396">
        <f t="shared" si="1"/>
        <v>15</v>
      </c>
    </row>
    <row r="14" spans="1:9" s="393" customFormat="1" ht="12.75">
      <c r="A14" s="394" t="s">
        <v>70</v>
      </c>
      <c r="B14" s="395">
        <v>9</v>
      </c>
      <c r="C14" s="396">
        <v>12</v>
      </c>
      <c r="D14" s="395">
        <v>1</v>
      </c>
      <c r="E14" s="396"/>
      <c r="F14" s="395"/>
      <c r="G14" s="396"/>
      <c r="H14" s="395">
        <f t="shared" si="0"/>
        <v>10</v>
      </c>
      <c r="I14" s="396">
        <f t="shared" si="1"/>
        <v>12</v>
      </c>
    </row>
    <row r="15" spans="1:9" s="393" customFormat="1" ht="12.75">
      <c r="A15" s="394" t="s">
        <v>71</v>
      </c>
      <c r="B15" s="395">
        <v>192</v>
      </c>
      <c r="C15" s="396">
        <v>222</v>
      </c>
      <c r="D15" s="395">
        <v>6</v>
      </c>
      <c r="E15" s="396">
        <v>6</v>
      </c>
      <c r="F15" s="395"/>
      <c r="G15" s="396"/>
      <c r="H15" s="395">
        <f t="shared" si="0"/>
        <v>198</v>
      </c>
      <c r="I15" s="396">
        <f t="shared" si="1"/>
        <v>228</v>
      </c>
    </row>
    <row r="16" spans="1:9" s="393" customFormat="1" ht="12.75">
      <c r="A16" s="394" t="s">
        <v>72</v>
      </c>
      <c r="B16" s="395">
        <v>97</v>
      </c>
      <c r="C16" s="396">
        <v>150</v>
      </c>
      <c r="D16" s="395">
        <v>2</v>
      </c>
      <c r="E16" s="396">
        <v>2</v>
      </c>
      <c r="F16" s="395"/>
      <c r="G16" s="396"/>
      <c r="H16" s="395">
        <f t="shared" si="0"/>
        <v>99</v>
      </c>
      <c r="I16" s="396">
        <f t="shared" si="1"/>
        <v>152</v>
      </c>
    </row>
    <row r="17" spans="1:9" s="393" customFormat="1" ht="12.75">
      <c r="A17" s="394" t="s">
        <v>73</v>
      </c>
      <c r="B17" s="395">
        <v>73</v>
      </c>
      <c r="C17" s="396">
        <v>80</v>
      </c>
      <c r="D17" s="395">
        <v>1</v>
      </c>
      <c r="E17" s="396">
        <v>1</v>
      </c>
      <c r="F17" s="395"/>
      <c r="G17" s="396"/>
      <c r="H17" s="395">
        <f t="shared" si="0"/>
        <v>74</v>
      </c>
      <c r="I17" s="396">
        <f t="shared" si="1"/>
        <v>81</v>
      </c>
    </row>
    <row r="18" spans="1:9" s="393" customFormat="1" ht="12.75">
      <c r="A18" s="394" t="s">
        <v>74</v>
      </c>
      <c r="B18" s="395">
        <v>201</v>
      </c>
      <c r="C18" s="396">
        <v>83</v>
      </c>
      <c r="D18" s="395">
        <v>4</v>
      </c>
      <c r="E18" s="396">
        <v>3</v>
      </c>
      <c r="F18" s="395">
        <v>1</v>
      </c>
      <c r="G18" s="396"/>
      <c r="H18" s="395">
        <f t="shared" si="0"/>
        <v>206</v>
      </c>
      <c r="I18" s="396">
        <f t="shared" si="1"/>
        <v>86</v>
      </c>
    </row>
    <row r="19" spans="1:9" s="393" customFormat="1" ht="12.75">
      <c r="A19" s="394" t="s">
        <v>75</v>
      </c>
      <c r="B19" s="395">
        <v>367</v>
      </c>
      <c r="C19" s="396">
        <v>425</v>
      </c>
      <c r="D19" s="395">
        <v>4</v>
      </c>
      <c r="E19" s="396">
        <v>6</v>
      </c>
      <c r="F19" s="395"/>
      <c r="G19" s="396">
        <v>1</v>
      </c>
      <c r="H19" s="395">
        <f t="shared" si="0"/>
        <v>371</v>
      </c>
      <c r="I19" s="396">
        <f t="shared" si="1"/>
        <v>432</v>
      </c>
    </row>
    <row r="20" spans="1:9" s="393" customFormat="1" ht="12.75">
      <c r="A20" s="394" t="s">
        <v>76</v>
      </c>
      <c r="B20" s="395">
        <v>295</v>
      </c>
      <c r="C20" s="396">
        <v>334</v>
      </c>
      <c r="D20" s="395">
        <v>5</v>
      </c>
      <c r="E20" s="396">
        <v>4</v>
      </c>
      <c r="F20" s="395"/>
      <c r="G20" s="396">
        <v>1</v>
      </c>
      <c r="H20" s="395">
        <f t="shared" si="0"/>
        <v>300</v>
      </c>
      <c r="I20" s="396">
        <f t="shared" si="1"/>
        <v>339</v>
      </c>
    </row>
    <row r="21" spans="1:9" s="393" customFormat="1" ht="12.75">
      <c r="A21" s="394" t="s">
        <v>77</v>
      </c>
      <c r="B21" s="395">
        <v>539</v>
      </c>
      <c r="C21" s="396">
        <v>431</v>
      </c>
      <c r="D21" s="395">
        <v>6</v>
      </c>
      <c r="E21" s="396">
        <v>1</v>
      </c>
      <c r="F21" s="395">
        <v>1</v>
      </c>
      <c r="G21" s="396"/>
      <c r="H21" s="395">
        <f t="shared" si="0"/>
        <v>546</v>
      </c>
      <c r="I21" s="396">
        <f t="shared" si="1"/>
        <v>432</v>
      </c>
    </row>
    <row r="22" spans="1:9" s="393" customFormat="1" ht="12.75">
      <c r="A22" s="394" t="s">
        <v>78</v>
      </c>
      <c r="B22" s="395">
        <v>960</v>
      </c>
      <c r="C22" s="396">
        <v>985</v>
      </c>
      <c r="D22" s="395">
        <v>11</v>
      </c>
      <c r="E22" s="396">
        <v>11</v>
      </c>
      <c r="F22" s="395"/>
      <c r="G22" s="396">
        <v>2</v>
      </c>
      <c r="H22" s="395">
        <f t="shared" si="0"/>
        <v>971</v>
      </c>
      <c r="I22" s="396">
        <f t="shared" si="1"/>
        <v>998</v>
      </c>
    </row>
    <row r="23" spans="1:9" s="393" customFormat="1" ht="12.75">
      <c r="A23" s="394" t="s">
        <v>79</v>
      </c>
      <c r="B23" s="395">
        <v>412</v>
      </c>
      <c r="C23" s="396">
        <v>456</v>
      </c>
      <c r="D23" s="395">
        <v>4</v>
      </c>
      <c r="E23" s="396">
        <v>3</v>
      </c>
      <c r="F23" s="395"/>
      <c r="G23" s="396"/>
      <c r="H23" s="395">
        <f t="shared" si="0"/>
        <v>416</v>
      </c>
      <c r="I23" s="396">
        <f t="shared" si="1"/>
        <v>459</v>
      </c>
    </row>
    <row r="24" spans="1:9" s="393" customFormat="1" ht="12.75">
      <c r="A24" s="394" t="s">
        <v>295</v>
      </c>
      <c r="B24" s="395"/>
      <c r="C24" s="396">
        <v>1</v>
      </c>
      <c r="D24" s="395"/>
      <c r="E24" s="396"/>
      <c r="F24" s="395"/>
      <c r="G24" s="396"/>
      <c r="H24" s="395">
        <f>+B24+D24+F24</f>
        <v>0</v>
      </c>
      <c r="I24" s="396">
        <f>+C24+E24+G24</f>
        <v>1</v>
      </c>
    </row>
    <row r="25" spans="1:9" s="393" customFormat="1" ht="12.75">
      <c r="A25" s="394" t="s">
        <v>80</v>
      </c>
      <c r="B25" s="395">
        <v>114</v>
      </c>
      <c r="C25" s="396">
        <v>117</v>
      </c>
      <c r="D25" s="395"/>
      <c r="E25" s="396">
        <v>4</v>
      </c>
      <c r="F25" s="395"/>
      <c r="G25" s="396"/>
      <c r="H25" s="395">
        <f t="shared" si="0"/>
        <v>114</v>
      </c>
      <c r="I25" s="396">
        <f t="shared" si="1"/>
        <v>121</v>
      </c>
    </row>
    <row r="26" spans="1:9" s="393" customFormat="1" ht="12.75">
      <c r="A26" s="394" t="s">
        <v>81</v>
      </c>
      <c r="B26" s="395">
        <v>37</v>
      </c>
      <c r="C26" s="396">
        <v>28</v>
      </c>
      <c r="D26" s="395">
        <v>1</v>
      </c>
      <c r="E26" s="396"/>
      <c r="F26" s="395"/>
      <c r="G26" s="396"/>
      <c r="H26" s="395">
        <f t="shared" si="0"/>
        <v>38</v>
      </c>
      <c r="I26" s="396">
        <f t="shared" si="1"/>
        <v>28</v>
      </c>
    </row>
    <row r="27" spans="1:9" s="393" customFormat="1" ht="12.75">
      <c r="A27" s="394" t="s">
        <v>82</v>
      </c>
      <c r="B27" s="395">
        <v>12</v>
      </c>
      <c r="C27" s="396">
        <v>11</v>
      </c>
      <c r="D27" s="395">
        <v>1</v>
      </c>
      <c r="E27" s="396"/>
      <c r="F27" s="395"/>
      <c r="G27" s="396"/>
      <c r="H27" s="395">
        <f t="shared" si="0"/>
        <v>13</v>
      </c>
      <c r="I27" s="396">
        <f t="shared" si="1"/>
        <v>11</v>
      </c>
    </row>
    <row r="28" spans="1:9" s="393" customFormat="1" ht="12.75">
      <c r="A28" s="394" t="s">
        <v>83</v>
      </c>
      <c r="B28" s="395">
        <v>594</v>
      </c>
      <c r="C28" s="396">
        <v>787</v>
      </c>
      <c r="D28" s="395">
        <v>5</v>
      </c>
      <c r="E28" s="396">
        <v>6</v>
      </c>
      <c r="F28" s="395"/>
      <c r="G28" s="396"/>
      <c r="H28" s="395">
        <f t="shared" si="0"/>
        <v>599</v>
      </c>
      <c r="I28" s="396">
        <f t="shared" si="1"/>
        <v>793</v>
      </c>
    </row>
    <row r="29" spans="1:9" s="393" customFormat="1" ht="12.75">
      <c r="A29" s="394" t="s">
        <v>84</v>
      </c>
      <c r="B29" s="395">
        <v>19</v>
      </c>
      <c r="C29" s="396">
        <v>9</v>
      </c>
      <c r="D29" s="395"/>
      <c r="E29" s="396"/>
      <c r="F29" s="395"/>
      <c r="G29" s="396"/>
      <c r="H29" s="395">
        <f t="shared" si="0"/>
        <v>19</v>
      </c>
      <c r="I29" s="396">
        <f t="shared" si="1"/>
        <v>9</v>
      </c>
    </row>
    <row r="30" spans="1:9" s="393" customFormat="1" ht="12.75">
      <c r="A30" s="394" t="s">
        <v>85</v>
      </c>
      <c r="B30" s="395">
        <v>174</v>
      </c>
      <c r="C30" s="396">
        <v>144</v>
      </c>
      <c r="D30" s="395">
        <v>2</v>
      </c>
      <c r="E30" s="396">
        <v>1</v>
      </c>
      <c r="F30" s="395"/>
      <c r="G30" s="396"/>
      <c r="H30" s="395">
        <f t="shared" si="0"/>
        <v>176</v>
      </c>
      <c r="I30" s="396">
        <f t="shared" si="1"/>
        <v>145</v>
      </c>
    </row>
    <row r="31" spans="1:9" s="393" customFormat="1" ht="12.75">
      <c r="A31" s="394" t="s">
        <v>86</v>
      </c>
      <c r="B31" s="395">
        <v>27</v>
      </c>
      <c r="C31" s="396">
        <v>23</v>
      </c>
      <c r="D31" s="395">
        <v>1</v>
      </c>
      <c r="E31" s="396"/>
      <c r="F31" s="395"/>
      <c r="G31" s="396"/>
      <c r="H31" s="395">
        <f t="shared" si="0"/>
        <v>28</v>
      </c>
      <c r="I31" s="396">
        <f t="shared" si="1"/>
        <v>23</v>
      </c>
    </row>
    <row r="32" spans="1:9" s="393" customFormat="1" ht="12.75">
      <c r="A32" s="394" t="s">
        <v>87</v>
      </c>
      <c r="B32" s="395">
        <v>58</v>
      </c>
      <c r="C32" s="396">
        <v>23</v>
      </c>
      <c r="D32" s="395">
        <v>1</v>
      </c>
      <c r="E32" s="396"/>
      <c r="F32" s="395"/>
      <c r="G32" s="396"/>
      <c r="H32" s="395">
        <f t="shared" si="0"/>
        <v>59</v>
      </c>
      <c r="I32" s="396">
        <f t="shared" si="1"/>
        <v>23</v>
      </c>
    </row>
    <row r="33" spans="1:9" s="393" customFormat="1" ht="12.75">
      <c r="A33" s="394" t="s">
        <v>88</v>
      </c>
      <c r="B33" s="395">
        <v>34</v>
      </c>
      <c r="C33" s="396">
        <v>51</v>
      </c>
      <c r="D33" s="395"/>
      <c r="E33" s="396">
        <v>1</v>
      </c>
      <c r="F33" s="395"/>
      <c r="G33" s="396"/>
      <c r="H33" s="395">
        <f t="shared" si="0"/>
        <v>34</v>
      </c>
      <c r="I33" s="396">
        <f t="shared" si="1"/>
        <v>52</v>
      </c>
    </row>
    <row r="34" spans="1:9" s="393" customFormat="1" ht="12.75">
      <c r="A34" s="394" t="s">
        <v>89</v>
      </c>
      <c r="B34" s="395">
        <v>2896</v>
      </c>
      <c r="C34" s="396">
        <v>2925</v>
      </c>
      <c r="D34" s="395">
        <v>46</v>
      </c>
      <c r="E34" s="396">
        <v>61</v>
      </c>
      <c r="F34" s="395">
        <v>2</v>
      </c>
      <c r="G34" s="396">
        <v>5</v>
      </c>
      <c r="H34" s="395">
        <f t="shared" si="0"/>
        <v>2944</v>
      </c>
      <c r="I34" s="396">
        <f t="shared" si="1"/>
        <v>2991</v>
      </c>
    </row>
    <row r="35" spans="1:9" s="393" customFormat="1" ht="12.75">
      <c r="A35" s="394" t="s">
        <v>90</v>
      </c>
      <c r="B35" s="395">
        <v>358</v>
      </c>
      <c r="C35" s="396">
        <v>390</v>
      </c>
      <c r="D35" s="395">
        <v>3</v>
      </c>
      <c r="E35" s="396">
        <v>1</v>
      </c>
      <c r="F35" s="395">
        <v>1</v>
      </c>
      <c r="G35" s="396"/>
      <c r="H35" s="395">
        <f t="shared" si="0"/>
        <v>362</v>
      </c>
      <c r="I35" s="396">
        <f t="shared" si="1"/>
        <v>391</v>
      </c>
    </row>
    <row r="36" spans="1:9" s="393" customFormat="1" ht="12.75">
      <c r="A36" s="394" t="s">
        <v>91</v>
      </c>
      <c r="B36" s="395">
        <v>325</v>
      </c>
      <c r="C36" s="396">
        <v>287</v>
      </c>
      <c r="D36" s="395">
        <v>5</v>
      </c>
      <c r="E36" s="396">
        <v>8</v>
      </c>
      <c r="F36" s="395"/>
      <c r="G36" s="396">
        <v>3</v>
      </c>
      <c r="H36" s="395">
        <f t="shared" si="0"/>
        <v>330</v>
      </c>
      <c r="I36" s="396">
        <f t="shared" si="1"/>
        <v>298</v>
      </c>
    </row>
    <row r="37" spans="1:9" s="393" customFormat="1" ht="12.75">
      <c r="A37" s="394" t="s">
        <v>92</v>
      </c>
      <c r="B37" s="395">
        <v>512</v>
      </c>
      <c r="C37" s="396">
        <v>510</v>
      </c>
      <c r="D37" s="395"/>
      <c r="E37" s="396">
        <v>2</v>
      </c>
      <c r="F37" s="395"/>
      <c r="G37" s="396">
        <v>1</v>
      </c>
      <c r="H37" s="395">
        <f t="shared" si="0"/>
        <v>512</v>
      </c>
      <c r="I37" s="396">
        <f t="shared" si="1"/>
        <v>513</v>
      </c>
    </row>
    <row r="38" spans="1:9" s="393" customFormat="1" ht="12.75">
      <c r="A38" s="394" t="s">
        <v>93</v>
      </c>
      <c r="B38" s="395">
        <v>383</v>
      </c>
      <c r="C38" s="396">
        <v>364</v>
      </c>
      <c r="D38" s="395">
        <v>2</v>
      </c>
      <c r="E38" s="396">
        <v>5</v>
      </c>
      <c r="F38" s="395"/>
      <c r="G38" s="396"/>
      <c r="H38" s="395">
        <f t="shared" si="0"/>
        <v>385</v>
      </c>
      <c r="I38" s="396">
        <f t="shared" si="1"/>
        <v>369</v>
      </c>
    </row>
    <row r="39" spans="1:9" s="393" customFormat="1" ht="12.75">
      <c r="A39" s="394" t="s">
        <v>94</v>
      </c>
      <c r="B39" s="395">
        <v>387</v>
      </c>
      <c r="C39" s="396">
        <v>332</v>
      </c>
      <c r="D39" s="395">
        <v>15</v>
      </c>
      <c r="E39" s="396">
        <v>19</v>
      </c>
      <c r="F39" s="395">
        <v>1</v>
      </c>
      <c r="G39" s="396">
        <v>4</v>
      </c>
      <c r="H39" s="395">
        <f t="shared" si="0"/>
        <v>403</v>
      </c>
      <c r="I39" s="396">
        <f t="shared" si="1"/>
        <v>355</v>
      </c>
    </row>
    <row r="40" spans="1:9" s="393" customFormat="1" ht="12.75">
      <c r="A40" s="394" t="s">
        <v>294</v>
      </c>
      <c r="B40" s="395">
        <v>2</v>
      </c>
      <c r="C40" s="396">
        <v>1</v>
      </c>
      <c r="D40" s="395"/>
      <c r="E40" s="396"/>
      <c r="F40" s="395"/>
      <c r="G40" s="396"/>
      <c r="H40" s="395">
        <f t="shared" si="0"/>
        <v>2</v>
      </c>
      <c r="I40" s="396">
        <f t="shared" si="1"/>
        <v>1</v>
      </c>
    </row>
    <row r="41" spans="1:9" s="393" customFormat="1" ht="12.75">
      <c r="A41" s="394" t="s">
        <v>95</v>
      </c>
      <c r="B41" s="395">
        <v>135</v>
      </c>
      <c r="C41" s="396">
        <v>130</v>
      </c>
      <c r="D41" s="395"/>
      <c r="E41" s="396"/>
      <c r="F41" s="395"/>
      <c r="G41" s="396"/>
      <c r="H41" s="395">
        <f aca="true" t="shared" si="2" ref="H41:H61">+B41+D41+F41</f>
        <v>135</v>
      </c>
      <c r="I41" s="396">
        <f aca="true" t="shared" si="3" ref="I41:I61">+C41+E41+G41</f>
        <v>130</v>
      </c>
    </row>
    <row r="42" spans="1:9" s="393" customFormat="1" ht="12.75">
      <c r="A42" s="394" t="s">
        <v>96</v>
      </c>
      <c r="B42" s="395">
        <v>55</v>
      </c>
      <c r="C42" s="396">
        <v>57</v>
      </c>
      <c r="D42" s="395"/>
      <c r="E42" s="396">
        <v>1</v>
      </c>
      <c r="F42" s="395"/>
      <c r="G42" s="396"/>
      <c r="H42" s="395">
        <f t="shared" si="2"/>
        <v>55</v>
      </c>
      <c r="I42" s="396">
        <f t="shared" si="3"/>
        <v>58</v>
      </c>
    </row>
    <row r="43" spans="1:9" s="393" customFormat="1" ht="12.75">
      <c r="A43" s="394" t="s">
        <v>97</v>
      </c>
      <c r="B43" s="395">
        <v>6</v>
      </c>
      <c r="C43" s="396">
        <v>6</v>
      </c>
      <c r="D43" s="395"/>
      <c r="E43" s="396">
        <v>2</v>
      </c>
      <c r="F43" s="395"/>
      <c r="G43" s="396"/>
      <c r="H43" s="395">
        <f t="shared" si="2"/>
        <v>6</v>
      </c>
      <c r="I43" s="396">
        <f t="shared" si="3"/>
        <v>8</v>
      </c>
    </row>
    <row r="44" spans="1:9" s="393" customFormat="1" ht="12.75">
      <c r="A44" s="394" t="s">
        <v>98</v>
      </c>
      <c r="B44" s="395">
        <v>3</v>
      </c>
      <c r="C44" s="396">
        <v>6</v>
      </c>
      <c r="D44" s="395"/>
      <c r="E44" s="396"/>
      <c r="F44" s="395"/>
      <c r="G44" s="396">
        <v>1</v>
      </c>
      <c r="H44" s="395">
        <f t="shared" si="2"/>
        <v>3</v>
      </c>
      <c r="I44" s="396">
        <f t="shared" si="3"/>
        <v>7</v>
      </c>
    </row>
    <row r="45" spans="1:9" s="393" customFormat="1" ht="12.75">
      <c r="A45" s="394" t="s">
        <v>99</v>
      </c>
      <c r="B45" s="395"/>
      <c r="C45" s="396">
        <v>1</v>
      </c>
      <c r="D45" s="395"/>
      <c r="E45" s="396"/>
      <c r="F45" s="395"/>
      <c r="G45" s="396"/>
      <c r="H45" s="395">
        <f t="shared" si="2"/>
        <v>0</v>
      </c>
      <c r="I45" s="396">
        <f t="shared" si="3"/>
        <v>1</v>
      </c>
    </row>
    <row r="46" spans="1:93" s="393" customFormat="1" ht="12.75">
      <c r="A46" s="394" t="s">
        <v>100</v>
      </c>
      <c r="B46" s="395">
        <v>14</v>
      </c>
      <c r="C46" s="396">
        <v>18</v>
      </c>
      <c r="D46" s="395"/>
      <c r="E46" s="396"/>
      <c r="F46" s="395"/>
      <c r="G46" s="396"/>
      <c r="H46" s="395">
        <f t="shared" si="2"/>
        <v>14</v>
      </c>
      <c r="I46" s="396">
        <f t="shared" si="3"/>
        <v>18</v>
      </c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</row>
    <row r="47" spans="1:9" s="393" customFormat="1" ht="12.75">
      <c r="A47" s="394" t="s">
        <v>101</v>
      </c>
      <c r="B47" s="395">
        <v>10</v>
      </c>
      <c r="C47" s="396">
        <v>11</v>
      </c>
      <c r="D47" s="395"/>
      <c r="E47" s="396"/>
      <c r="F47" s="395"/>
      <c r="G47" s="396"/>
      <c r="H47" s="395">
        <f t="shared" si="2"/>
        <v>10</v>
      </c>
      <c r="I47" s="396">
        <f t="shared" si="3"/>
        <v>11</v>
      </c>
    </row>
    <row r="48" spans="1:9" s="393" customFormat="1" ht="12.75">
      <c r="A48" s="394" t="s">
        <v>102</v>
      </c>
      <c r="B48" s="395">
        <v>10</v>
      </c>
      <c r="C48" s="396">
        <v>8</v>
      </c>
      <c r="D48" s="395"/>
      <c r="E48" s="396"/>
      <c r="F48" s="395"/>
      <c r="G48" s="396"/>
      <c r="H48" s="395">
        <f t="shared" si="2"/>
        <v>10</v>
      </c>
      <c r="I48" s="396">
        <f t="shared" si="3"/>
        <v>8</v>
      </c>
    </row>
    <row r="49" spans="1:9" s="393" customFormat="1" ht="12.75">
      <c r="A49" s="394" t="s">
        <v>103</v>
      </c>
      <c r="B49" s="395">
        <v>2</v>
      </c>
      <c r="C49" s="396">
        <v>6</v>
      </c>
      <c r="D49" s="395"/>
      <c r="E49" s="396"/>
      <c r="F49" s="395"/>
      <c r="G49" s="396"/>
      <c r="H49" s="395">
        <f t="shared" si="2"/>
        <v>2</v>
      </c>
      <c r="I49" s="396">
        <f t="shared" si="3"/>
        <v>6</v>
      </c>
    </row>
    <row r="50" spans="1:9" s="393" customFormat="1" ht="12.75">
      <c r="A50" s="394" t="s">
        <v>104</v>
      </c>
      <c r="B50" s="395">
        <v>875</v>
      </c>
      <c r="C50" s="396">
        <v>906</v>
      </c>
      <c r="D50" s="395">
        <v>5</v>
      </c>
      <c r="E50" s="396">
        <v>8</v>
      </c>
      <c r="F50" s="395"/>
      <c r="G50" s="396"/>
      <c r="H50" s="395">
        <f t="shared" si="2"/>
        <v>880</v>
      </c>
      <c r="I50" s="396">
        <f t="shared" si="3"/>
        <v>914</v>
      </c>
    </row>
    <row r="51" spans="1:9" s="393" customFormat="1" ht="12.75">
      <c r="A51" s="394" t="s">
        <v>105</v>
      </c>
      <c r="B51" s="395">
        <v>332</v>
      </c>
      <c r="C51" s="396">
        <v>230</v>
      </c>
      <c r="D51" s="395">
        <v>1</v>
      </c>
      <c r="E51" s="396">
        <v>9</v>
      </c>
      <c r="F51" s="395"/>
      <c r="G51" s="396"/>
      <c r="H51" s="395">
        <f t="shared" si="2"/>
        <v>333</v>
      </c>
      <c r="I51" s="396">
        <f t="shared" si="3"/>
        <v>239</v>
      </c>
    </row>
    <row r="52" spans="1:9" s="393" customFormat="1" ht="12.75">
      <c r="A52" s="394" t="s">
        <v>106</v>
      </c>
      <c r="B52" s="395">
        <v>68</v>
      </c>
      <c r="C52" s="396">
        <v>85</v>
      </c>
      <c r="D52" s="395">
        <v>1</v>
      </c>
      <c r="E52" s="396"/>
      <c r="F52" s="395"/>
      <c r="G52" s="396"/>
      <c r="H52" s="395">
        <f t="shared" si="2"/>
        <v>69</v>
      </c>
      <c r="I52" s="396">
        <f t="shared" si="3"/>
        <v>85</v>
      </c>
    </row>
    <row r="53" spans="1:9" s="393" customFormat="1" ht="12.75">
      <c r="A53" s="394" t="s">
        <v>107</v>
      </c>
      <c r="B53" s="395">
        <v>338</v>
      </c>
      <c r="C53" s="396">
        <v>346</v>
      </c>
      <c r="D53" s="395">
        <v>3</v>
      </c>
      <c r="E53" s="396">
        <v>6</v>
      </c>
      <c r="F53" s="395"/>
      <c r="G53" s="396"/>
      <c r="H53" s="395">
        <f t="shared" si="2"/>
        <v>341</v>
      </c>
      <c r="I53" s="396">
        <f t="shared" si="3"/>
        <v>352</v>
      </c>
    </row>
    <row r="54" spans="1:9" s="393" customFormat="1" ht="12.75">
      <c r="A54" s="394" t="s">
        <v>108</v>
      </c>
      <c r="B54" s="395">
        <v>85</v>
      </c>
      <c r="C54" s="396">
        <v>97</v>
      </c>
      <c r="D54" s="395"/>
      <c r="E54" s="396">
        <v>1</v>
      </c>
      <c r="F54" s="395"/>
      <c r="G54" s="396"/>
      <c r="H54" s="395">
        <f t="shared" si="2"/>
        <v>85</v>
      </c>
      <c r="I54" s="396">
        <f t="shared" si="3"/>
        <v>98</v>
      </c>
    </row>
    <row r="55" spans="1:9" s="393" customFormat="1" ht="12.75">
      <c r="A55" s="394" t="s">
        <v>109</v>
      </c>
      <c r="B55" s="395">
        <v>18</v>
      </c>
      <c r="C55" s="396">
        <v>48</v>
      </c>
      <c r="D55" s="395"/>
      <c r="E55" s="396"/>
      <c r="F55" s="395"/>
      <c r="G55" s="396"/>
      <c r="H55" s="395">
        <f t="shared" si="2"/>
        <v>18</v>
      </c>
      <c r="I55" s="396">
        <f t="shared" si="3"/>
        <v>48</v>
      </c>
    </row>
    <row r="56" spans="1:9" s="393" customFormat="1" ht="12.75">
      <c r="A56" s="394" t="s">
        <v>110</v>
      </c>
      <c r="B56" s="395">
        <v>115</v>
      </c>
      <c r="C56" s="396">
        <v>102</v>
      </c>
      <c r="D56" s="395">
        <v>3</v>
      </c>
      <c r="E56" s="396">
        <v>2</v>
      </c>
      <c r="F56" s="395"/>
      <c r="G56" s="396"/>
      <c r="H56" s="395">
        <f t="shared" si="2"/>
        <v>118</v>
      </c>
      <c r="I56" s="396">
        <f t="shared" si="3"/>
        <v>104</v>
      </c>
    </row>
    <row r="57" spans="1:9" s="393" customFormat="1" ht="12.75">
      <c r="A57" s="394" t="s">
        <v>111</v>
      </c>
      <c r="B57" s="395">
        <v>190</v>
      </c>
      <c r="C57" s="396">
        <v>87</v>
      </c>
      <c r="D57" s="395">
        <v>1</v>
      </c>
      <c r="E57" s="396"/>
      <c r="F57" s="395">
        <v>1</v>
      </c>
      <c r="G57" s="396"/>
      <c r="H57" s="395">
        <f t="shared" si="2"/>
        <v>192</v>
      </c>
      <c r="I57" s="396">
        <f t="shared" si="3"/>
        <v>87</v>
      </c>
    </row>
    <row r="58" spans="1:9" s="393" customFormat="1" ht="12.75">
      <c r="A58" s="394" t="s">
        <v>112</v>
      </c>
      <c r="B58" s="395">
        <v>7</v>
      </c>
      <c r="C58" s="396">
        <v>8</v>
      </c>
      <c r="D58" s="395"/>
      <c r="E58" s="396"/>
      <c r="F58" s="395"/>
      <c r="G58" s="396"/>
      <c r="H58" s="395">
        <f>+B58+D58+F58</f>
        <v>7</v>
      </c>
      <c r="I58" s="396">
        <f>+C58+E58+G58</f>
        <v>8</v>
      </c>
    </row>
    <row r="59" spans="1:9" s="393" customFormat="1" ht="12.75">
      <c r="A59" s="394" t="s">
        <v>293</v>
      </c>
      <c r="B59" s="395">
        <v>2</v>
      </c>
      <c r="C59" s="396">
        <v>1</v>
      </c>
      <c r="D59" s="395"/>
      <c r="E59" s="396"/>
      <c r="F59" s="395"/>
      <c r="G59" s="396"/>
      <c r="H59" s="395">
        <f t="shared" si="2"/>
        <v>2</v>
      </c>
      <c r="I59" s="396">
        <f t="shared" si="3"/>
        <v>1</v>
      </c>
    </row>
    <row r="60" spans="1:9" s="100" customFormat="1" ht="12.75">
      <c r="A60" s="398" t="s">
        <v>412</v>
      </c>
      <c r="B60" s="399">
        <f aca="true" t="shared" si="4" ref="B60:G60">SUM(B7:B59)</f>
        <v>12565</v>
      </c>
      <c r="C60" s="400">
        <f t="shared" si="4"/>
        <v>12612</v>
      </c>
      <c r="D60" s="399">
        <f t="shared" si="4"/>
        <v>172</v>
      </c>
      <c r="E60" s="400">
        <f t="shared" si="4"/>
        <v>210</v>
      </c>
      <c r="F60" s="399">
        <f t="shared" si="4"/>
        <v>8</v>
      </c>
      <c r="G60" s="400">
        <f t="shared" si="4"/>
        <v>20</v>
      </c>
      <c r="H60" s="399">
        <f t="shared" si="2"/>
        <v>12745</v>
      </c>
      <c r="I60" s="400">
        <f t="shared" si="3"/>
        <v>12842</v>
      </c>
    </row>
    <row r="61" spans="1:9" s="100" customFormat="1" ht="12.75">
      <c r="A61" s="401" t="s">
        <v>22</v>
      </c>
      <c r="B61" s="399">
        <v>983</v>
      </c>
      <c r="C61" s="400">
        <v>951</v>
      </c>
      <c r="D61" s="399">
        <v>23</v>
      </c>
      <c r="E61" s="400">
        <v>31</v>
      </c>
      <c r="F61" s="399">
        <v>11</v>
      </c>
      <c r="G61" s="400">
        <v>11</v>
      </c>
      <c r="H61" s="399">
        <f t="shared" si="2"/>
        <v>1017</v>
      </c>
      <c r="I61" s="400">
        <f t="shared" si="3"/>
        <v>993</v>
      </c>
    </row>
    <row r="62" spans="1:9" s="100" customFormat="1" ht="12.75">
      <c r="A62" s="402" t="s">
        <v>23</v>
      </c>
      <c r="B62" s="403">
        <f aca="true" t="shared" si="5" ref="B62:I62">SUM(B60:B61)</f>
        <v>13548</v>
      </c>
      <c r="C62" s="404">
        <f t="shared" si="5"/>
        <v>13563</v>
      </c>
      <c r="D62" s="403">
        <f t="shared" si="5"/>
        <v>195</v>
      </c>
      <c r="E62" s="404">
        <f t="shared" si="5"/>
        <v>241</v>
      </c>
      <c r="F62" s="403">
        <f t="shared" si="5"/>
        <v>19</v>
      </c>
      <c r="G62" s="404">
        <f t="shared" si="5"/>
        <v>31</v>
      </c>
      <c r="H62" s="403">
        <f t="shared" si="5"/>
        <v>13762</v>
      </c>
      <c r="I62" s="404">
        <f t="shared" si="5"/>
        <v>13835</v>
      </c>
    </row>
    <row r="63" ht="12.75" hidden="1">
      <c r="A63" s="408">
        <v>1</v>
      </c>
    </row>
    <row r="64" spans="1:9" s="410" customFormat="1" ht="12.75">
      <c r="A64" s="409" t="s">
        <v>325</v>
      </c>
      <c r="I64" s="643" t="s">
        <v>416</v>
      </c>
    </row>
    <row r="65" s="410" customFormat="1" ht="12.75">
      <c r="A65" s="409" t="s">
        <v>415</v>
      </c>
    </row>
    <row r="66" spans="1:9" ht="12.75">
      <c r="A66" s="769" t="s">
        <v>15</v>
      </c>
      <c r="B66" s="405"/>
      <c r="C66" s="405"/>
      <c r="D66" s="405"/>
      <c r="E66" s="405"/>
      <c r="F66" s="405"/>
      <c r="G66" s="405"/>
      <c r="H66" s="406"/>
      <c r="I66" s="287" t="s">
        <v>317</v>
      </c>
    </row>
  </sheetData>
  <printOptions horizontalCentered="1"/>
  <pageMargins left="0.3937007874015748" right="0.3937007874015748" top="0.3937007874015748" bottom="0.5905511811023623" header="0.5118110236220472" footer="0.11811023622047245"/>
  <pageSetup fitToHeight="1" fitToWidth="1" horizontalDpi="300" verticalDpi="300" orientation="portrait" paperSize="9" scale="94" r:id="rId1"/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showGridLines="0" workbookViewId="0" topLeftCell="A3">
      <selection activeCell="A16" sqref="A16:A19"/>
    </sheetView>
  </sheetViews>
  <sheetFormatPr defaultColWidth="11.421875" defaultRowHeight="12.75"/>
  <cols>
    <col min="1" max="1" width="21.7109375" style="520" customWidth="1"/>
    <col min="2" max="2" width="11.7109375" style="520" customWidth="1"/>
    <col min="3" max="3" width="1.7109375" style="520" customWidth="1"/>
    <col min="4" max="4" width="11.7109375" style="520" customWidth="1"/>
    <col min="5" max="5" width="1.7109375" style="520" customWidth="1"/>
    <col min="6" max="6" width="11.7109375" style="653" customWidth="1"/>
    <col min="7" max="7" width="1.7109375" style="653" customWidth="1"/>
    <col min="8" max="8" width="11.7109375" style="520" customWidth="1"/>
    <col min="9" max="9" width="1.7109375" style="520" customWidth="1"/>
    <col min="10" max="10" width="11.7109375" style="520" customWidth="1"/>
    <col min="11" max="11" width="1.7109375" style="520" customWidth="1"/>
    <col min="12" max="12" width="11.7109375" style="520" customWidth="1"/>
    <col min="13" max="13" width="1.7109375" style="520" customWidth="1"/>
    <col min="14" max="14" width="11.57421875" style="654" customWidth="1"/>
    <col min="15" max="22" width="11.57421875" style="655" customWidth="1"/>
    <col min="23" max="16384" width="11.57421875" style="520" customWidth="1"/>
  </cols>
  <sheetData>
    <row r="1" spans="1:22" s="460" customFormat="1" ht="19.5" customHeight="1">
      <c r="A1" s="455" t="s">
        <v>24</v>
      </c>
      <c r="B1" s="455"/>
      <c r="C1" s="455"/>
      <c r="D1" s="455"/>
      <c r="E1" s="455"/>
      <c r="F1" s="456"/>
      <c r="G1" s="456"/>
      <c r="H1" s="457"/>
      <c r="I1" s="457"/>
      <c r="J1" s="457"/>
      <c r="K1" s="457"/>
      <c r="L1" s="457"/>
      <c r="M1" s="457"/>
      <c r="N1" s="458"/>
      <c r="O1" s="459"/>
      <c r="P1" s="459"/>
      <c r="Q1" s="459"/>
      <c r="R1" s="459"/>
      <c r="S1" s="459"/>
      <c r="T1" s="459"/>
      <c r="U1" s="459"/>
      <c r="V1" s="459"/>
    </row>
    <row r="2" spans="1:22" s="460" customFormat="1" ht="19.5" customHeight="1">
      <c r="A2" s="207" t="s">
        <v>25</v>
      </c>
      <c r="B2" s="455"/>
      <c r="C2" s="455"/>
      <c r="D2" s="455"/>
      <c r="E2" s="455"/>
      <c r="F2" s="456"/>
      <c r="G2" s="456"/>
      <c r="H2" s="457"/>
      <c r="I2" s="457"/>
      <c r="J2" s="457"/>
      <c r="K2" s="457"/>
      <c r="L2" s="457"/>
      <c r="M2" s="457"/>
      <c r="N2" s="458"/>
      <c r="O2" s="459"/>
      <c r="P2" s="459"/>
      <c r="Q2" s="459"/>
      <c r="R2" s="459"/>
      <c r="S2" s="459"/>
      <c r="T2" s="459"/>
      <c r="U2" s="459"/>
      <c r="V2" s="459"/>
    </row>
    <row r="3" spans="1:22" s="460" customFormat="1" ht="19.5" customHeight="1">
      <c r="A3" s="207" t="s">
        <v>328</v>
      </c>
      <c r="B3" s="455"/>
      <c r="C3" s="455"/>
      <c r="D3" s="455"/>
      <c r="E3" s="455"/>
      <c r="F3" s="456"/>
      <c r="G3" s="456"/>
      <c r="H3" s="457"/>
      <c r="I3" s="457"/>
      <c r="J3" s="457"/>
      <c r="K3" s="457"/>
      <c r="L3" s="457"/>
      <c r="M3" s="457"/>
      <c r="N3" s="458"/>
      <c r="O3" s="459"/>
      <c r="P3" s="459"/>
      <c r="Q3" s="459"/>
      <c r="R3" s="459"/>
      <c r="S3" s="459"/>
      <c r="T3" s="459"/>
      <c r="U3" s="459"/>
      <c r="V3" s="459"/>
    </row>
    <row r="4" spans="1:22" s="460" customFormat="1" ht="19.5" customHeight="1">
      <c r="A4" s="207"/>
      <c r="B4" s="455"/>
      <c r="C4" s="455"/>
      <c r="D4" s="455"/>
      <c r="E4" s="455"/>
      <c r="F4" s="456"/>
      <c r="G4" s="456"/>
      <c r="H4" s="457"/>
      <c r="I4" s="457"/>
      <c r="J4" s="457"/>
      <c r="K4" s="457"/>
      <c r="L4" s="457"/>
      <c r="M4" s="457"/>
      <c r="N4" s="458"/>
      <c r="O4" s="459"/>
      <c r="P4" s="459"/>
      <c r="Q4" s="459"/>
      <c r="R4" s="459"/>
      <c r="S4" s="459"/>
      <c r="T4" s="459"/>
      <c r="U4" s="459"/>
      <c r="V4" s="459"/>
    </row>
    <row r="5" spans="1:22" s="467" customFormat="1" ht="25.5" customHeight="1">
      <c r="A5" s="415"/>
      <c r="B5" s="461" t="s">
        <v>329</v>
      </c>
      <c r="C5" s="462"/>
      <c r="D5" s="462"/>
      <c r="E5" s="462"/>
      <c r="F5" s="463"/>
      <c r="G5" s="463"/>
      <c r="H5" s="464" t="s">
        <v>330</v>
      </c>
      <c r="I5" s="462"/>
      <c r="J5" s="462"/>
      <c r="K5" s="462"/>
      <c r="L5" s="463"/>
      <c r="M5" s="465"/>
      <c r="N5" s="466"/>
      <c r="O5" s="466"/>
      <c r="P5" s="466"/>
      <c r="Q5" s="466"/>
      <c r="R5" s="466"/>
      <c r="S5" s="466"/>
      <c r="T5" s="466"/>
      <c r="U5" s="466"/>
      <c r="V5" s="466"/>
    </row>
    <row r="6" spans="1:22" s="476" customFormat="1" ht="15" customHeight="1">
      <c r="A6" s="642" t="s">
        <v>26</v>
      </c>
      <c r="B6" s="468"/>
      <c r="C6" s="469"/>
      <c r="D6" s="468" t="s">
        <v>27</v>
      </c>
      <c r="E6" s="469"/>
      <c r="F6" s="470" t="s">
        <v>28</v>
      </c>
      <c r="G6" s="471"/>
      <c r="H6" s="472"/>
      <c r="I6" s="469"/>
      <c r="J6" s="468" t="s">
        <v>27</v>
      </c>
      <c r="K6" s="469"/>
      <c r="L6" s="470" t="s">
        <v>28</v>
      </c>
      <c r="M6" s="473"/>
      <c r="N6" s="474"/>
      <c r="O6" s="475"/>
      <c r="P6" s="475"/>
      <c r="Q6" s="475"/>
      <c r="R6" s="475"/>
      <c r="S6" s="475"/>
      <c r="T6" s="475"/>
      <c r="U6" s="475"/>
      <c r="V6" s="475"/>
    </row>
    <row r="7" spans="1:22" s="476" customFormat="1" ht="15" customHeight="1">
      <c r="A7" s="642" t="s">
        <v>29</v>
      </c>
      <c r="B7" s="477" t="s">
        <v>30</v>
      </c>
      <c r="C7" s="478"/>
      <c r="D7" s="477" t="s">
        <v>31</v>
      </c>
      <c r="E7" s="478"/>
      <c r="F7" s="479" t="s">
        <v>32</v>
      </c>
      <c r="G7" s="480"/>
      <c r="H7" s="481" t="s">
        <v>30</v>
      </c>
      <c r="I7" s="478"/>
      <c r="J7" s="477" t="s">
        <v>31</v>
      </c>
      <c r="K7" s="478"/>
      <c r="L7" s="479" t="s">
        <v>32</v>
      </c>
      <c r="M7" s="482"/>
      <c r="N7" s="474"/>
      <c r="O7" s="475"/>
      <c r="P7" s="475"/>
      <c r="Q7" s="475"/>
      <c r="R7" s="475"/>
      <c r="S7" s="475"/>
      <c r="T7" s="475"/>
      <c r="U7" s="475"/>
      <c r="V7" s="475"/>
    </row>
    <row r="8" spans="1:22" s="476" customFormat="1" ht="15" customHeight="1">
      <c r="A8" s="483"/>
      <c r="B8" s="484"/>
      <c r="C8" s="485"/>
      <c r="D8" s="486" t="s">
        <v>33</v>
      </c>
      <c r="E8" s="485"/>
      <c r="F8" s="487" t="s">
        <v>34</v>
      </c>
      <c r="G8" s="488"/>
      <c r="H8" s="489"/>
      <c r="I8" s="485"/>
      <c r="J8" s="486" t="s">
        <v>33</v>
      </c>
      <c r="K8" s="485"/>
      <c r="L8" s="487" t="s">
        <v>34</v>
      </c>
      <c r="M8" s="490"/>
      <c r="N8" s="474"/>
      <c r="O8" s="475"/>
      <c r="P8" s="475"/>
      <c r="Q8" s="475"/>
      <c r="R8" s="475"/>
      <c r="S8" s="475"/>
      <c r="T8" s="475"/>
      <c r="U8" s="475"/>
      <c r="V8" s="475"/>
    </row>
    <row r="9" spans="1:22" s="500" customFormat="1" ht="19.5" customHeight="1">
      <c r="A9" s="491" t="s">
        <v>35</v>
      </c>
      <c r="B9" s="460">
        <v>376</v>
      </c>
      <c r="C9" s="492"/>
      <c r="D9" s="493">
        <v>12281</v>
      </c>
      <c r="E9" s="492"/>
      <c r="F9" s="494">
        <f>+B9*1000/D9</f>
        <v>30.61639931601661</v>
      </c>
      <c r="G9" s="495"/>
      <c r="H9" s="496">
        <v>380</v>
      </c>
      <c r="I9" s="492"/>
      <c r="J9" s="493">
        <v>12781.583333333334</v>
      </c>
      <c r="K9" s="492"/>
      <c r="L9" s="494">
        <f>+H9*1000/J9</f>
        <v>29.730275983022445</v>
      </c>
      <c r="M9" s="497"/>
      <c r="N9" s="498"/>
      <c r="O9" s="475"/>
      <c r="P9" s="499"/>
      <c r="Q9" s="499"/>
      <c r="R9" s="499"/>
      <c r="S9" s="499"/>
      <c r="T9" s="499"/>
      <c r="U9" s="499"/>
      <c r="V9" s="499"/>
    </row>
    <row r="10" spans="1:22" s="500" customFormat="1" ht="19.5" customHeight="1">
      <c r="A10" s="416" t="s">
        <v>36</v>
      </c>
      <c r="B10" s="460">
        <v>5151</v>
      </c>
      <c r="C10" s="501"/>
      <c r="D10" s="493">
        <v>65587</v>
      </c>
      <c r="E10" s="501"/>
      <c r="F10" s="494">
        <f>+B10*1000/D10</f>
        <v>78.53690517938006</v>
      </c>
      <c r="G10" s="495"/>
      <c r="H10" s="502">
        <v>5361</v>
      </c>
      <c r="I10" s="501"/>
      <c r="J10" s="493">
        <v>65640.33333333333</v>
      </c>
      <c r="K10" s="501"/>
      <c r="L10" s="503">
        <f>+H10*1000/J10</f>
        <v>81.67234576302172</v>
      </c>
      <c r="M10" s="504"/>
      <c r="N10" s="498"/>
      <c r="O10" s="498"/>
      <c r="P10" s="499"/>
      <c r="Q10" s="499"/>
      <c r="R10" s="499"/>
      <c r="S10" s="499"/>
      <c r="T10" s="499"/>
      <c r="U10" s="499"/>
      <c r="V10" s="499"/>
    </row>
    <row r="11" spans="1:22" s="500" customFormat="1" ht="19.5" customHeight="1">
      <c r="A11" s="416" t="s">
        <v>37</v>
      </c>
      <c r="B11" s="460">
        <v>2944</v>
      </c>
      <c r="C11" s="501"/>
      <c r="D11" s="493">
        <v>20800</v>
      </c>
      <c r="E11" s="501"/>
      <c r="F11" s="494">
        <f>+B11*1000/D11</f>
        <v>141.53846153846155</v>
      </c>
      <c r="G11" s="495"/>
      <c r="H11" s="502">
        <v>2991</v>
      </c>
      <c r="I11" s="501"/>
      <c r="J11" s="493">
        <v>19196.583333333332</v>
      </c>
      <c r="K11" s="501"/>
      <c r="L11" s="503">
        <f>+H11*1000/J11</f>
        <v>155.80897642375598</v>
      </c>
      <c r="M11" s="504"/>
      <c r="N11" s="498"/>
      <c r="O11" s="498"/>
      <c r="P11" s="499"/>
      <c r="Q11" s="499"/>
      <c r="R11" s="499"/>
      <c r="S11" s="499"/>
      <c r="T11" s="499"/>
      <c r="U11" s="499"/>
      <c r="V11" s="499"/>
    </row>
    <row r="12" spans="1:22" s="500" customFormat="1" ht="19.5" customHeight="1">
      <c r="A12" s="416" t="s">
        <v>38</v>
      </c>
      <c r="B12" s="460">
        <v>4274</v>
      </c>
      <c r="C12" s="501"/>
      <c r="D12" s="493">
        <v>111832</v>
      </c>
      <c r="E12" s="501"/>
      <c r="F12" s="494">
        <f>+B12*1000/D12</f>
        <v>38.21804134773589</v>
      </c>
      <c r="G12" s="495"/>
      <c r="H12" s="502">
        <v>4110</v>
      </c>
      <c r="I12" s="501"/>
      <c r="J12" s="493">
        <v>104601.25</v>
      </c>
      <c r="K12" s="501"/>
      <c r="L12" s="503">
        <f>+H12*1000/J12</f>
        <v>39.29207346948531</v>
      </c>
      <c r="M12" s="504"/>
      <c r="N12" s="498"/>
      <c r="O12" s="498"/>
      <c r="P12" s="499"/>
      <c r="Q12" s="499"/>
      <c r="R12" s="499"/>
      <c r="S12" s="499"/>
      <c r="T12" s="499"/>
      <c r="U12" s="499"/>
      <c r="V12" s="499"/>
    </row>
    <row r="13" spans="1:22" s="500" customFormat="1" ht="19.5" customHeight="1">
      <c r="A13" s="483" t="s">
        <v>39</v>
      </c>
      <c r="B13" s="502"/>
      <c r="C13" s="501"/>
      <c r="D13" s="493">
        <v>53</v>
      </c>
      <c r="E13" s="501"/>
      <c r="F13" s="494"/>
      <c r="G13" s="495"/>
      <c r="H13" s="505"/>
      <c r="I13" s="501"/>
      <c r="J13" s="493">
        <v>80.66666666666667</v>
      </c>
      <c r="K13" s="501"/>
      <c r="L13" s="503"/>
      <c r="M13" s="506"/>
      <c r="N13" s="498"/>
      <c r="O13" s="498"/>
      <c r="P13" s="499"/>
      <c r="Q13" s="499"/>
      <c r="R13" s="499"/>
      <c r="S13" s="499"/>
      <c r="T13" s="499"/>
      <c r="U13" s="499"/>
      <c r="V13" s="499"/>
    </row>
    <row r="14" spans="1:22" s="500" customFormat="1" ht="19.5" customHeight="1">
      <c r="A14" s="507" t="s">
        <v>411</v>
      </c>
      <c r="B14" s="508">
        <f>SUM(B9:B13)</f>
        <v>12745</v>
      </c>
      <c r="C14" s="509"/>
      <c r="D14" s="508">
        <v>210553</v>
      </c>
      <c r="E14" s="510"/>
      <c r="F14" s="511">
        <f>+B14*1000/D14</f>
        <v>60.53107768590331</v>
      </c>
      <c r="G14" s="512"/>
      <c r="H14" s="513">
        <f>SUM(H9:H13)</f>
        <v>12842</v>
      </c>
      <c r="I14" s="509"/>
      <c r="J14" s="508">
        <f>SUM(J9:J13)</f>
        <v>202300.41666666666</v>
      </c>
      <c r="K14" s="510"/>
      <c r="L14" s="514">
        <f>+H14*1000/J14</f>
        <v>63.479849481278876</v>
      </c>
      <c r="M14" s="515"/>
      <c r="N14" s="498"/>
      <c r="O14" s="498"/>
      <c r="P14" s="499"/>
      <c r="Q14" s="499"/>
      <c r="R14" s="499"/>
      <c r="S14" s="499"/>
      <c r="T14" s="499"/>
      <c r="U14" s="499"/>
      <c r="V14" s="499"/>
    </row>
    <row r="15" spans="1:22" s="460" customFormat="1" ht="1.5" customHeight="1">
      <c r="A15" s="518"/>
      <c r="B15" s="519"/>
      <c r="C15" s="476"/>
      <c r="D15" s="475"/>
      <c r="E15" s="476"/>
      <c r="F15" s="516"/>
      <c r="G15" s="516"/>
      <c r="N15" s="458"/>
      <c r="O15" s="459"/>
      <c r="P15" s="459"/>
      <c r="Q15" s="459"/>
      <c r="R15" s="459"/>
      <c r="S15" s="459"/>
      <c r="T15" s="459"/>
      <c r="U15" s="459"/>
      <c r="V15" s="459"/>
    </row>
    <row r="16" spans="1:22" s="460" customFormat="1" ht="12.75">
      <c r="A16" s="409" t="s">
        <v>325</v>
      </c>
      <c r="B16" s="520"/>
      <c r="C16" s="520"/>
      <c r="D16" s="520"/>
      <c r="E16" s="520"/>
      <c r="F16" s="516"/>
      <c r="G16" s="516"/>
      <c r="M16" s="517" t="s">
        <v>266</v>
      </c>
      <c r="N16" s="458"/>
      <c r="O16" s="459"/>
      <c r="P16" s="459"/>
      <c r="Q16" s="459"/>
      <c r="R16" s="459"/>
      <c r="S16" s="459"/>
      <c r="T16" s="459"/>
      <c r="U16" s="459"/>
      <c r="V16" s="459"/>
    </row>
    <row r="17" spans="1:7" ht="12.75">
      <c r="A17" s="409" t="s">
        <v>415</v>
      </c>
      <c r="G17" s="520"/>
    </row>
    <row r="18" spans="1:7" ht="12.75">
      <c r="A18" s="774" t="s">
        <v>113</v>
      </c>
      <c r="G18" s="520"/>
    </row>
    <row r="19" spans="1:7" ht="12.75">
      <c r="A19" s="773" t="s">
        <v>40</v>
      </c>
      <c r="G19" s="520"/>
    </row>
    <row r="20" ht="12.75">
      <c r="G20" s="520"/>
    </row>
    <row r="21" ht="12.75">
      <c r="G21" s="52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="75" zoomScaleNormal="75" workbookViewId="0" topLeftCell="A1">
      <selection activeCell="A21" sqref="A21"/>
    </sheetView>
  </sheetViews>
  <sheetFormatPr defaultColWidth="11.421875" defaultRowHeight="12.75"/>
  <cols>
    <col min="1" max="1" width="30.421875" style="0" customWidth="1"/>
    <col min="2" max="2" width="7.140625" style="0" customWidth="1"/>
    <col min="3" max="13" width="6.7109375" style="0" customWidth="1"/>
  </cols>
  <sheetData>
    <row r="1" spans="1:13" ht="20.25" customHeight="1">
      <c r="A1" s="102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0.25" customHeight="1">
      <c r="A2" s="102" t="s">
        <v>262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6.25" customHeight="1">
      <c r="A3" s="103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3.5" customHeight="1">
      <c r="A4" s="85" t="s">
        <v>331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ht="9.75" customHeight="1"/>
    <row r="6" spans="1:13" ht="18" customHeight="1">
      <c r="A6" s="782" t="s">
        <v>44</v>
      </c>
      <c r="B6" s="88" t="s">
        <v>43</v>
      </c>
      <c r="C6" s="24"/>
      <c r="D6" s="24"/>
      <c r="E6" s="24"/>
      <c r="F6" s="24"/>
      <c r="G6" s="24"/>
      <c r="H6" s="24"/>
      <c r="I6" s="24"/>
      <c r="J6" s="24"/>
      <c r="K6" s="26"/>
      <c r="L6" s="104"/>
      <c r="M6" s="27"/>
    </row>
    <row r="7" spans="1:13" ht="18" customHeight="1">
      <c r="A7" s="783"/>
      <c r="B7" s="333" t="s">
        <v>4</v>
      </c>
      <c r="C7" s="334"/>
      <c r="D7" s="25"/>
      <c r="E7" s="23" t="s">
        <v>5</v>
      </c>
      <c r="F7" s="24"/>
      <c r="G7" s="24"/>
      <c r="H7" s="23" t="s">
        <v>6</v>
      </c>
      <c r="I7" s="24"/>
      <c r="J7" s="24"/>
      <c r="K7" s="34"/>
      <c r="L7" s="106" t="s">
        <v>45</v>
      </c>
      <c r="M7" s="35"/>
    </row>
    <row r="8" spans="1:13" ht="37.5" customHeight="1">
      <c r="A8" s="784"/>
      <c r="B8" s="107"/>
      <c r="C8" s="332"/>
      <c r="D8" s="335" t="s">
        <v>45</v>
      </c>
      <c r="E8" s="107"/>
      <c r="F8" s="107"/>
      <c r="G8" s="335" t="s">
        <v>45</v>
      </c>
      <c r="H8" s="107"/>
      <c r="I8" s="107"/>
      <c r="J8" s="335" t="s">
        <v>45</v>
      </c>
      <c r="K8" s="107"/>
      <c r="L8" s="107"/>
      <c r="M8" s="335" t="s">
        <v>45</v>
      </c>
    </row>
    <row r="9" spans="1:13" ht="15.75" customHeight="1">
      <c r="A9" s="30" t="s">
        <v>48</v>
      </c>
      <c r="B9" s="108">
        <v>6</v>
      </c>
      <c r="C9" s="109">
        <v>1</v>
      </c>
      <c r="D9" s="96">
        <f aca="true" t="shared" si="0" ref="D9:D20">SUM(B9:C9)</f>
        <v>7</v>
      </c>
      <c r="E9" s="108"/>
      <c r="F9" s="109"/>
      <c r="G9" s="97">
        <f aca="true" t="shared" si="1" ref="G9:G20">SUM(E9:F9)</f>
        <v>0</v>
      </c>
      <c r="H9" s="108"/>
      <c r="I9" s="109"/>
      <c r="J9" s="97">
        <f aca="true" t="shared" si="2" ref="J9:J20">SUM(H9:I9)</f>
        <v>0</v>
      </c>
      <c r="K9" s="411">
        <f>IF((+B9+E9+H9)&lt;&gt;0,+B9+E9+H9,"")</f>
        <v>6</v>
      </c>
      <c r="L9" s="111">
        <f aca="true" t="shared" si="3" ref="L9:M20">IF((+C9+F9+I9)&lt;&gt;0,+C9+F9+I9,"")</f>
        <v>1</v>
      </c>
      <c r="M9" s="112">
        <f t="shared" si="3"/>
        <v>7</v>
      </c>
    </row>
    <row r="10" spans="1:13" ht="15.75" customHeight="1">
      <c r="A10" s="30" t="s">
        <v>124</v>
      </c>
      <c r="B10" s="108">
        <v>1</v>
      </c>
      <c r="C10" s="109"/>
      <c r="D10" s="96">
        <f>SUM(B10:C10)</f>
        <v>1</v>
      </c>
      <c r="E10" s="108"/>
      <c r="F10" s="109"/>
      <c r="G10" s="97">
        <f>SUM(E10:F10)</f>
        <v>0</v>
      </c>
      <c r="H10" s="108"/>
      <c r="I10" s="109"/>
      <c r="J10" s="97">
        <f>SUM(H10:I10)</f>
        <v>0</v>
      </c>
      <c r="K10" s="110">
        <f aca="true" t="shared" si="4" ref="K10:K20">IF((+B10+E10+H10)&lt;&gt;0,+B10+E10+H10,"")</f>
        <v>1</v>
      </c>
      <c r="L10" s="111">
        <f t="shared" si="3"/>
      </c>
      <c r="M10" s="112">
        <f t="shared" si="3"/>
        <v>1</v>
      </c>
    </row>
    <row r="11" spans="1:13" ht="15.75" customHeight="1">
      <c r="A11" s="30" t="s">
        <v>50</v>
      </c>
      <c r="B11" s="108">
        <v>209</v>
      </c>
      <c r="C11" s="109">
        <v>56</v>
      </c>
      <c r="D11" s="96">
        <f t="shared" si="0"/>
        <v>265</v>
      </c>
      <c r="E11" s="108">
        <v>1</v>
      </c>
      <c r="F11" s="109">
        <v>1</v>
      </c>
      <c r="G11" s="97">
        <f t="shared" si="1"/>
        <v>2</v>
      </c>
      <c r="H11" s="108"/>
      <c r="I11" s="109"/>
      <c r="J11" s="97">
        <f t="shared" si="2"/>
        <v>0</v>
      </c>
      <c r="K11" s="110">
        <f t="shared" si="4"/>
        <v>210</v>
      </c>
      <c r="L11" s="111">
        <f t="shared" si="3"/>
        <v>57</v>
      </c>
      <c r="M11" s="112">
        <f t="shared" si="3"/>
        <v>267</v>
      </c>
    </row>
    <row r="12" spans="1:13" ht="15.75" customHeight="1">
      <c r="A12" s="30" t="s">
        <v>51</v>
      </c>
      <c r="B12" s="108">
        <v>13</v>
      </c>
      <c r="C12" s="109">
        <v>2</v>
      </c>
      <c r="D12" s="96">
        <f>SUM(B12:C12)</f>
        <v>15</v>
      </c>
      <c r="E12" s="108"/>
      <c r="F12" s="109"/>
      <c r="G12" s="97">
        <f>SUM(E12:F12)</f>
        <v>0</v>
      </c>
      <c r="H12" s="108"/>
      <c r="I12" s="109"/>
      <c r="J12" s="97">
        <f>SUM(H12:I12)</f>
        <v>0</v>
      </c>
      <c r="K12" s="110">
        <f>IF((+B12+E12+H12)&lt;&gt;0,+B12+E12+H12,"")</f>
        <v>13</v>
      </c>
      <c r="L12" s="111">
        <f t="shared" si="3"/>
        <v>2</v>
      </c>
      <c r="M12" s="112">
        <f t="shared" si="3"/>
        <v>15</v>
      </c>
    </row>
    <row r="13" spans="1:13" ht="15.75" customHeight="1">
      <c r="A13" s="30" t="s">
        <v>52</v>
      </c>
      <c r="B13" s="108">
        <v>36</v>
      </c>
      <c r="C13" s="109">
        <v>4</v>
      </c>
      <c r="D13" s="96">
        <f t="shared" si="0"/>
        <v>40</v>
      </c>
      <c r="E13" s="108"/>
      <c r="F13" s="109"/>
      <c r="G13" s="97">
        <f t="shared" si="1"/>
        <v>0</v>
      </c>
      <c r="H13" s="108"/>
      <c r="I13" s="109"/>
      <c r="J13" s="97">
        <f t="shared" si="2"/>
        <v>0</v>
      </c>
      <c r="K13" s="110">
        <f t="shared" si="4"/>
        <v>36</v>
      </c>
      <c r="L13" s="111">
        <f t="shared" si="3"/>
        <v>4</v>
      </c>
      <c r="M13" s="112">
        <f t="shared" si="3"/>
        <v>40</v>
      </c>
    </row>
    <row r="14" spans="1:13" ht="15.75" customHeight="1">
      <c r="A14" s="30" t="s">
        <v>53</v>
      </c>
      <c r="B14" s="108">
        <v>1</v>
      </c>
      <c r="C14" s="109">
        <v>6</v>
      </c>
      <c r="D14" s="96">
        <f t="shared" si="0"/>
        <v>7</v>
      </c>
      <c r="E14" s="108"/>
      <c r="F14" s="109"/>
      <c r="G14" s="97">
        <f t="shared" si="1"/>
        <v>0</v>
      </c>
      <c r="H14" s="108"/>
      <c r="I14" s="109"/>
      <c r="J14" s="97">
        <f t="shared" si="2"/>
        <v>0</v>
      </c>
      <c r="K14" s="110">
        <f t="shared" si="4"/>
        <v>1</v>
      </c>
      <c r="L14" s="111">
        <f t="shared" si="3"/>
        <v>6</v>
      </c>
      <c r="M14" s="112">
        <f t="shared" si="3"/>
        <v>7</v>
      </c>
    </row>
    <row r="15" spans="1:13" ht="15.75" customHeight="1">
      <c r="A15" s="30" t="s">
        <v>54</v>
      </c>
      <c r="B15" s="108">
        <v>26</v>
      </c>
      <c r="C15" s="109">
        <v>3</v>
      </c>
      <c r="D15" s="96">
        <f t="shared" si="0"/>
        <v>29</v>
      </c>
      <c r="E15" s="108"/>
      <c r="F15" s="109"/>
      <c r="G15" s="97">
        <f t="shared" si="1"/>
        <v>0</v>
      </c>
      <c r="H15" s="108"/>
      <c r="I15" s="109"/>
      <c r="J15" s="97">
        <f t="shared" si="2"/>
        <v>0</v>
      </c>
      <c r="K15" s="110">
        <f>IF((+B15+E15+H15)&lt;&gt;0,+B15+E15+H15,"")</f>
        <v>26</v>
      </c>
      <c r="L15" s="111">
        <f t="shared" si="3"/>
        <v>3</v>
      </c>
      <c r="M15" s="112">
        <f t="shared" si="3"/>
        <v>29</v>
      </c>
    </row>
    <row r="16" spans="1:13" ht="15.75" customHeight="1">
      <c r="A16" s="30" t="s">
        <v>127</v>
      </c>
      <c r="B16" s="108">
        <v>2</v>
      </c>
      <c r="C16" s="109"/>
      <c r="D16" s="96">
        <f t="shared" si="0"/>
        <v>2</v>
      </c>
      <c r="E16" s="108"/>
      <c r="F16" s="109"/>
      <c r="G16" s="97">
        <f t="shared" si="1"/>
        <v>0</v>
      </c>
      <c r="H16" s="108"/>
      <c r="I16" s="109"/>
      <c r="J16" s="97">
        <f t="shared" si="2"/>
        <v>0</v>
      </c>
      <c r="K16" s="110">
        <f t="shared" si="4"/>
        <v>2</v>
      </c>
      <c r="L16" s="111">
        <f t="shared" si="3"/>
      </c>
      <c r="M16" s="112">
        <f t="shared" si="3"/>
        <v>2</v>
      </c>
    </row>
    <row r="17" spans="1:13" ht="15.75" customHeight="1">
      <c r="A17" s="30" t="s">
        <v>55</v>
      </c>
      <c r="B17" s="108">
        <v>22</v>
      </c>
      <c r="C17" s="109">
        <v>5</v>
      </c>
      <c r="D17" s="96">
        <f t="shared" si="0"/>
        <v>27</v>
      </c>
      <c r="E17" s="108"/>
      <c r="F17" s="109"/>
      <c r="G17" s="97">
        <f t="shared" si="1"/>
        <v>0</v>
      </c>
      <c r="H17" s="108"/>
      <c r="I17" s="109"/>
      <c r="J17" s="97">
        <f t="shared" si="2"/>
        <v>0</v>
      </c>
      <c r="K17" s="110">
        <f t="shared" si="4"/>
        <v>22</v>
      </c>
      <c r="L17" s="111">
        <f t="shared" si="3"/>
        <v>5</v>
      </c>
      <c r="M17" s="112">
        <f t="shared" si="3"/>
        <v>27</v>
      </c>
    </row>
    <row r="18" spans="1:13" ht="15.75" customHeight="1">
      <c r="A18" s="30" t="s">
        <v>129</v>
      </c>
      <c r="B18" s="108">
        <v>1</v>
      </c>
      <c r="C18" s="109"/>
      <c r="D18" s="96">
        <f t="shared" si="0"/>
        <v>1</v>
      </c>
      <c r="E18" s="108"/>
      <c r="F18" s="109"/>
      <c r="G18" s="97">
        <f t="shared" si="1"/>
        <v>0</v>
      </c>
      <c r="H18" s="108"/>
      <c r="I18" s="109"/>
      <c r="J18" s="97"/>
      <c r="K18" s="110">
        <f>IF((+B18+E18+H18)&lt;&gt;0,+B18+E18+H18,"")</f>
        <v>1</v>
      </c>
      <c r="L18" s="111">
        <f t="shared" si="3"/>
      </c>
      <c r="M18" s="112">
        <f t="shared" si="3"/>
        <v>1</v>
      </c>
    </row>
    <row r="19" spans="1:13" ht="15.75" customHeight="1">
      <c r="A19" s="30" t="s">
        <v>57</v>
      </c>
      <c r="B19" s="108">
        <v>3</v>
      </c>
      <c r="C19" s="109">
        <v>1</v>
      </c>
      <c r="D19" s="96">
        <f t="shared" si="0"/>
        <v>4</v>
      </c>
      <c r="E19" s="108"/>
      <c r="F19" s="109"/>
      <c r="G19" s="97">
        <f t="shared" si="1"/>
        <v>0</v>
      </c>
      <c r="H19" s="108"/>
      <c r="I19" s="109"/>
      <c r="J19" s="97">
        <f t="shared" si="2"/>
        <v>0</v>
      </c>
      <c r="K19" s="110">
        <f t="shared" si="4"/>
        <v>3</v>
      </c>
      <c r="L19" s="111">
        <f t="shared" si="3"/>
        <v>1</v>
      </c>
      <c r="M19" s="112">
        <f t="shared" si="3"/>
        <v>4</v>
      </c>
    </row>
    <row r="20" spans="1:13" ht="15.75" customHeight="1">
      <c r="A20" s="34" t="s">
        <v>13</v>
      </c>
      <c r="B20" s="113">
        <f>SUM(B9:B19)</f>
        <v>320</v>
      </c>
      <c r="C20" s="114">
        <f>SUM(C9:C19)</f>
        <v>78</v>
      </c>
      <c r="D20" s="115">
        <f t="shared" si="0"/>
        <v>398</v>
      </c>
      <c r="E20" s="113">
        <f>SUM(E9:E19)</f>
        <v>1</v>
      </c>
      <c r="F20" s="114">
        <f>SUM(F9:F19)</f>
        <v>1</v>
      </c>
      <c r="G20" s="115">
        <f t="shared" si="1"/>
        <v>2</v>
      </c>
      <c r="H20" s="113">
        <f>SUM(H9:H19)</f>
        <v>0</v>
      </c>
      <c r="I20" s="114">
        <f>SUM(I9:I19)</f>
        <v>0</v>
      </c>
      <c r="J20" s="115">
        <f t="shared" si="2"/>
        <v>0</v>
      </c>
      <c r="K20" s="116">
        <f t="shared" si="4"/>
        <v>321</v>
      </c>
      <c r="L20" s="114">
        <f t="shared" si="3"/>
        <v>79</v>
      </c>
      <c r="M20" s="117">
        <f t="shared" si="3"/>
        <v>400</v>
      </c>
    </row>
    <row r="21" spans="1:13" ht="17.25" customHeight="1">
      <c r="A21" s="770" t="s">
        <v>15</v>
      </c>
      <c r="M21" s="38" t="s">
        <v>260</v>
      </c>
    </row>
    <row r="22" ht="15" customHeight="1"/>
  </sheetData>
  <mergeCells count="1">
    <mergeCell ref="A6:A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headerFooter alignWithMargins="0">
    <oddFooter>&amp;L&amp;8Datos provisionales a fecha 18/01/2005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02"/>
  <sheetViews>
    <sheetView showGridLines="0" zoomScale="75" zoomScaleNormal="75" workbookViewId="0" topLeftCell="A7">
      <selection activeCell="A30" sqref="A30"/>
    </sheetView>
  </sheetViews>
  <sheetFormatPr defaultColWidth="11.421875" defaultRowHeight="12.75"/>
  <cols>
    <col min="1" max="1" width="31.140625" style="376" customWidth="1"/>
    <col min="2" max="14" width="8.7109375" style="375" customWidth="1"/>
    <col min="15" max="15" width="9.7109375" style="375" customWidth="1"/>
    <col min="16" max="48" width="11.57421875" style="375" customWidth="1"/>
    <col min="49" max="16384" width="11.421875" style="376" customWidth="1"/>
  </cols>
  <sheetData>
    <row r="1" spans="1:12" ht="18">
      <c r="A1" s="102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">
      <c r="A2" s="102" t="s">
        <v>114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">
      <c r="A3" s="85" t="s">
        <v>331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92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</row>
    <row r="5" spans="1:12" ht="21.75" customHeight="1">
      <c r="A5" s="785" t="s">
        <v>44</v>
      </c>
      <c r="B5" s="657" t="s">
        <v>115</v>
      </c>
      <c r="C5" s="657"/>
      <c r="D5" s="657"/>
      <c r="E5" s="657"/>
      <c r="F5" s="657"/>
      <c r="G5" s="657"/>
      <c r="H5" s="657"/>
      <c r="I5" s="657"/>
      <c r="J5" s="657"/>
      <c r="K5" s="657"/>
      <c r="L5" s="658" t="s">
        <v>13</v>
      </c>
    </row>
    <row r="6" spans="1:12" ht="12.75">
      <c r="A6" s="786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</row>
    <row r="7" spans="1:48" s="3" customFormat="1" ht="12">
      <c r="A7" s="786"/>
      <c r="B7" s="660" t="s">
        <v>39</v>
      </c>
      <c r="C7" s="661" t="s">
        <v>116</v>
      </c>
      <c r="D7" s="660" t="s">
        <v>117</v>
      </c>
      <c r="E7" s="661" t="s">
        <v>118</v>
      </c>
      <c r="F7" s="660" t="s">
        <v>119</v>
      </c>
      <c r="G7" s="660" t="s">
        <v>120</v>
      </c>
      <c r="H7" s="660" t="s">
        <v>279</v>
      </c>
      <c r="I7" s="660" t="s">
        <v>280</v>
      </c>
      <c r="J7" s="660" t="s">
        <v>121</v>
      </c>
      <c r="K7" s="660" t="s">
        <v>122</v>
      </c>
      <c r="L7" s="66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s="3" customFormat="1" ht="12">
      <c r="A8" s="787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12" ht="15.75" customHeight="1">
      <c r="A9" s="662" t="s">
        <v>123</v>
      </c>
      <c r="B9" s="663">
        <v>94</v>
      </c>
      <c r="C9" s="663">
        <v>75</v>
      </c>
      <c r="D9" s="663">
        <v>45</v>
      </c>
      <c r="E9" s="663">
        <v>47</v>
      </c>
      <c r="F9" s="663">
        <v>59</v>
      </c>
      <c r="G9" s="663">
        <v>29</v>
      </c>
      <c r="H9" s="663">
        <v>15</v>
      </c>
      <c r="I9" s="663">
        <v>5</v>
      </c>
      <c r="J9" s="663" t="s">
        <v>343</v>
      </c>
      <c r="K9" s="664">
        <v>1</v>
      </c>
      <c r="L9" s="664">
        <f>SUM(B9:K9)</f>
        <v>370</v>
      </c>
    </row>
    <row r="10" spans="1:12" ht="15.75" customHeight="1">
      <c r="A10" s="662" t="s">
        <v>49</v>
      </c>
      <c r="B10" s="604" t="s">
        <v>343</v>
      </c>
      <c r="C10" s="604">
        <v>1</v>
      </c>
      <c r="D10" s="604">
        <v>1</v>
      </c>
      <c r="E10" s="604">
        <v>1</v>
      </c>
      <c r="F10" s="604">
        <v>3</v>
      </c>
      <c r="G10" s="604" t="s">
        <v>343</v>
      </c>
      <c r="H10" s="604" t="s">
        <v>343</v>
      </c>
      <c r="I10" s="604" t="s">
        <v>343</v>
      </c>
      <c r="J10" s="604" t="s">
        <v>343</v>
      </c>
      <c r="K10" s="665" t="s">
        <v>343</v>
      </c>
      <c r="L10" s="665">
        <f aca="true" t="shared" si="0" ref="L10:L25">SUM(B10:K10)</f>
        <v>6</v>
      </c>
    </row>
    <row r="11" spans="1:12" ht="15.75" customHeight="1">
      <c r="A11" s="662" t="s">
        <v>124</v>
      </c>
      <c r="B11" s="604" t="s">
        <v>343</v>
      </c>
      <c r="C11" s="604">
        <v>1</v>
      </c>
      <c r="D11" s="604">
        <v>7</v>
      </c>
      <c r="E11" s="604">
        <v>7</v>
      </c>
      <c r="F11" s="604">
        <v>17</v>
      </c>
      <c r="G11" s="604">
        <v>2</v>
      </c>
      <c r="H11" s="604">
        <v>8</v>
      </c>
      <c r="I11" s="604" t="s">
        <v>343</v>
      </c>
      <c r="J11" s="604" t="s">
        <v>343</v>
      </c>
      <c r="K11" s="665" t="s">
        <v>343</v>
      </c>
      <c r="L11" s="665">
        <f t="shared" si="0"/>
        <v>42</v>
      </c>
    </row>
    <row r="12" spans="1:12" ht="15.75" customHeight="1">
      <c r="A12" s="662" t="s">
        <v>50</v>
      </c>
      <c r="B12" s="604">
        <v>8</v>
      </c>
      <c r="C12" s="604">
        <v>274</v>
      </c>
      <c r="D12" s="604">
        <v>322</v>
      </c>
      <c r="E12" s="604">
        <v>817</v>
      </c>
      <c r="F12" s="604">
        <v>906</v>
      </c>
      <c r="G12" s="604">
        <v>808</v>
      </c>
      <c r="H12" s="604">
        <v>983</v>
      </c>
      <c r="I12" s="604">
        <v>410</v>
      </c>
      <c r="J12" s="604">
        <v>315</v>
      </c>
      <c r="K12" s="665">
        <v>173</v>
      </c>
      <c r="L12" s="665">
        <f t="shared" si="0"/>
        <v>5016</v>
      </c>
    </row>
    <row r="13" spans="1:12" ht="15.75" customHeight="1">
      <c r="A13" s="662" t="s">
        <v>125</v>
      </c>
      <c r="B13" s="604" t="s">
        <v>343</v>
      </c>
      <c r="C13" s="604">
        <v>6</v>
      </c>
      <c r="D13" s="604">
        <v>6</v>
      </c>
      <c r="E13" s="604">
        <v>11</v>
      </c>
      <c r="F13" s="604">
        <v>6</v>
      </c>
      <c r="G13" s="604">
        <v>36</v>
      </c>
      <c r="H13" s="604">
        <v>8</v>
      </c>
      <c r="I13" s="604">
        <v>19</v>
      </c>
      <c r="J13" s="604">
        <v>1</v>
      </c>
      <c r="K13" s="665" t="s">
        <v>343</v>
      </c>
      <c r="L13" s="665">
        <f t="shared" si="0"/>
        <v>93</v>
      </c>
    </row>
    <row r="14" spans="1:12" ht="15.75" customHeight="1">
      <c r="A14" s="662" t="s">
        <v>51</v>
      </c>
      <c r="B14" s="604">
        <v>25</v>
      </c>
      <c r="C14" s="604">
        <v>495</v>
      </c>
      <c r="D14" s="604">
        <v>429</v>
      </c>
      <c r="E14" s="604">
        <v>750</v>
      </c>
      <c r="F14" s="604">
        <v>646</v>
      </c>
      <c r="G14" s="604">
        <v>456</v>
      </c>
      <c r="H14" s="604">
        <v>134</v>
      </c>
      <c r="I14" s="604">
        <v>8</v>
      </c>
      <c r="J14" s="604" t="s">
        <v>343</v>
      </c>
      <c r="K14" s="665">
        <v>1</v>
      </c>
      <c r="L14" s="665">
        <f t="shared" si="0"/>
        <v>2944</v>
      </c>
    </row>
    <row r="15" spans="1:12" ht="15.75" customHeight="1">
      <c r="A15" s="662" t="s">
        <v>126</v>
      </c>
      <c r="B15" s="604">
        <v>8</v>
      </c>
      <c r="C15" s="604">
        <v>197</v>
      </c>
      <c r="D15" s="604">
        <v>186</v>
      </c>
      <c r="E15" s="604">
        <v>253</v>
      </c>
      <c r="F15" s="604">
        <v>221</v>
      </c>
      <c r="G15" s="604">
        <v>102</v>
      </c>
      <c r="H15" s="604">
        <v>97</v>
      </c>
      <c r="I15" s="604">
        <v>80</v>
      </c>
      <c r="J15" s="604">
        <v>59</v>
      </c>
      <c r="K15" s="665">
        <v>1</v>
      </c>
      <c r="L15" s="665">
        <f t="shared" si="0"/>
        <v>1204</v>
      </c>
    </row>
    <row r="16" spans="1:12" ht="15.75" customHeight="1">
      <c r="A16" s="662" t="s">
        <v>53</v>
      </c>
      <c r="B16" s="604">
        <v>1</v>
      </c>
      <c r="C16" s="604">
        <v>97</v>
      </c>
      <c r="D16" s="604">
        <v>78</v>
      </c>
      <c r="E16" s="604">
        <v>95</v>
      </c>
      <c r="F16" s="604">
        <v>47</v>
      </c>
      <c r="G16" s="604">
        <v>26</v>
      </c>
      <c r="H16" s="604">
        <v>20</v>
      </c>
      <c r="I16" s="604">
        <v>17</v>
      </c>
      <c r="J16" s="604" t="s">
        <v>343</v>
      </c>
      <c r="K16" s="665">
        <v>4</v>
      </c>
      <c r="L16" s="665">
        <f t="shared" si="0"/>
        <v>385</v>
      </c>
    </row>
    <row r="17" spans="1:12" ht="15.75" customHeight="1">
      <c r="A17" s="662" t="s">
        <v>54</v>
      </c>
      <c r="B17" s="604">
        <v>7</v>
      </c>
      <c r="C17" s="604">
        <v>66</v>
      </c>
      <c r="D17" s="604">
        <v>70</v>
      </c>
      <c r="E17" s="604">
        <v>133</v>
      </c>
      <c r="F17" s="604">
        <v>103</v>
      </c>
      <c r="G17" s="604">
        <v>82</v>
      </c>
      <c r="H17" s="604">
        <v>78</v>
      </c>
      <c r="I17" s="604">
        <v>47</v>
      </c>
      <c r="J17" s="604">
        <v>9</v>
      </c>
      <c r="K17" s="665" t="s">
        <v>343</v>
      </c>
      <c r="L17" s="665">
        <f t="shared" si="0"/>
        <v>595</v>
      </c>
    </row>
    <row r="18" spans="1:12" ht="15.75" customHeight="1">
      <c r="A18" s="662" t="s">
        <v>127</v>
      </c>
      <c r="B18" s="604" t="s">
        <v>343</v>
      </c>
      <c r="C18" s="604" t="s">
        <v>343</v>
      </c>
      <c r="D18" s="604" t="s">
        <v>343</v>
      </c>
      <c r="E18" s="604">
        <v>3</v>
      </c>
      <c r="F18" s="604">
        <v>1</v>
      </c>
      <c r="G18" s="604">
        <v>2</v>
      </c>
      <c r="H18" s="604">
        <v>1</v>
      </c>
      <c r="I18" s="604" t="s">
        <v>343</v>
      </c>
      <c r="J18" s="604" t="s">
        <v>343</v>
      </c>
      <c r="K18" s="665">
        <v>2</v>
      </c>
      <c r="L18" s="665">
        <f t="shared" si="0"/>
        <v>9</v>
      </c>
    </row>
    <row r="19" spans="1:12" ht="15.75" customHeight="1">
      <c r="A19" s="662" t="s">
        <v>55</v>
      </c>
      <c r="B19" s="604" t="s">
        <v>343</v>
      </c>
      <c r="C19" s="604">
        <v>46</v>
      </c>
      <c r="D19" s="604">
        <v>38</v>
      </c>
      <c r="E19" s="604">
        <v>88</v>
      </c>
      <c r="F19" s="604">
        <v>124</v>
      </c>
      <c r="G19" s="604">
        <v>251</v>
      </c>
      <c r="H19" s="604">
        <v>256</v>
      </c>
      <c r="I19" s="604">
        <v>65</v>
      </c>
      <c r="J19" s="604">
        <v>47</v>
      </c>
      <c r="K19" s="665">
        <v>1</v>
      </c>
      <c r="L19" s="665">
        <f t="shared" si="0"/>
        <v>916</v>
      </c>
    </row>
    <row r="20" spans="1:63" ht="15.75" customHeight="1">
      <c r="A20" s="662" t="s">
        <v>128</v>
      </c>
      <c r="B20" s="370" t="s">
        <v>343</v>
      </c>
      <c r="C20" s="370">
        <v>15</v>
      </c>
      <c r="D20" s="370">
        <v>12</v>
      </c>
      <c r="E20" s="370">
        <v>46</v>
      </c>
      <c r="F20" s="370">
        <v>51</v>
      </c>
      <c r="G20" s="370">
        <v>23</v>
      </c>
      <c r="H20" s="370">
        <v>77</v>
      </c>
      <c r="I20" s="370">
        <v>27</v>
      </c>
      <c r="J20" s="370">
        <v>40</v>
      </c>
      <c r="K20" s="666">
        <v>42</v>
      </c>
      <c r="L20" s="666">
        <f t="shared" si="0"/>
        <v>333</v>
      </c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7"/>
      <c r="AA20" s="667"/>
      <c r="AB20" s="667"/>
      <c r="AC20" s="667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667"/>
      <c r="AT20" s="667"/>
      <c r="AU20" s="667"/>
      <c r="AV20" s="667"/>
      <c r="AW20" s="667"/>
      <c r="AX20" s="667"/>
      <c r="AY20" s="667"/>
      <c r="AZ20" s="667"/>
      <c r="BA20" s="667"/>
      <c r="BB20" s="667"/>
      <c r="BC20" s="667"/>
      <c r="BD20" s="667"/>
      <c r="BE20" s="667"/>
      <c r="BF20" s="667"/>
      <c r="BG20" s="667"/>
      <c r="BH20" s="667"/>
      <c r="BI20" s="667"/>
      <c r="BJ20" s="667"/>
      <c r="BK20" s="667"/>
    </row>
    <row r="21" spans="1:68" ht="15.75" customHeight="1">
      <c r="A21" s="662" t="s">
        <v>129</v>
      </c>
      <c r="B21" s="668" t="s">
        <v>343</v>
      </c>
      <c r="C21" s="668">
        <v>4</v>
      </c>
      <c r="D21" s="668">
        <v>2</v>
      </c>
      <c r="E21" s="668">
        <v>12</v>
      </c>
      <c r="F21" s="668">
        <v>7</v>
      </c>
      <c r="G21" s="668">
        <v>14</v>
      </c>
      <c r="H21" s="668" t="s">
        <v>343</v>
      </c>
      <c r="I21" s="668">
        <v>1</v>
      </c>
      <c r="J21" s="668">
        <v>9</v>
      </c>
      <c r="K21" s="669">
        <v>20</v>
      </c>
      <c r="L21" s="670">
        <f t="shared" si="0"/>
        <v>69</v>
      </c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671"/>
      <c r="AJ21" s="671"/>
      <c r="AK21" s="671"/>
      <c r="AL21" s="671"/>
      <c r="AM21" s="671"/>
      <c r="AN21" s="671"/>
      <c r="AO21" s="671"/>
      <c r="AP21" s="671"/>
      <c r="AQ21" s="671"/>
      <c r="AR21" s="671"/>
      <c r="AS21" s="671"/>
      <c r="AT21" s="671"/>
      <c r="AU21" s="671"/>
      <c r="AV21" s="671"/>
      <c r="AW21" s="671"/>
      <c r="AX21" s="671"/>
      <c r="AY21" s="671"/>
      <c r="AZ21" s="671"/>
      <c r="BA21" s="671"/>
      <c r="BB21" s="671"/>
      <c r="BC21" s="671"/>
      <c r="BD21" s="671"/>
      <c r="BE21" s="671"/>
      <c r="BF21" s="671"/>
      <c r="BG21" s="671"/>
      <c r="BH21" s="671"/>
      <c r="BI21" s="671"/>
      <c r="BJ21" s="671"/>
      <c r="BK21" s="671"/>
      <c r="BL21" s="535"/>
      <c r="BM21" s="535"/>
      <c r="BN21" s="535"/>
      <c r="BO21" s="535"/>
      <c r="BP21" s="535"/>
    </row>
    <row r="22" spans="1:63" ht="15.75" customHeight="1">
      <c r="A22" s="662" t="s">
        <v>56</v>
      </c>
      <c r="B22" s="370" t="s">
        <v>343</v>
      </c>
      <c r="C22" s="370">
        <v>5</v>
      </c>
      <c r="D22" s="370">
        <v>2</v>
      </c>
      <c r="E22" s="370">
        <v>29</v>
      </c>
      <c r="F22" s="370">
        <v>26</v>
      </c>
      <c r="G22" s="370">
        <v>49</v>
      </c>
      <c r="H22" s="370">
        <v>88</v>
      </c>
      <c r="I22" s="370">
        <v>45</v>
      </c>
      <c r="J22" s="370">
        <v>13</v>
      </c>
      <c r="K22" s="666">
        <v>84</v>
      </c>
      <c r="L22" s="666">
        <f t="shared" si="0"/>
        <v>341</v>
      </c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AY22" s="667"/>
      <c r="AZ22" s="667"/>
      <c r="BA22" s="667"/>
      <c r="BB22" s="667"/>
      <c r="BC22" s="667"/>
      <c r="BD22" s="667"/>
      <c r="BE22" s="667"/>
      <c r="BF22" s="667"/>
      <c r="BG22" s="667"/>
      <c r="BH22" s="667"/>
      <c r="BI22" s="667"/>
      <c r="BJ22" s="667"/>
      <c r="BK22" s="667"/>
    </row>
    <row r="23" spans="1:63" ht="15.75" customHeight="1">
      <c r="A23" s="662" t="s">
        <v>57</v>
      </c>
      <c r="B23" s="370">
        <v>1</v>
      </c>
      <c r="C23" s="370">
        <v>17</v>
      </c>
      <c r="D23" s="370">
        <v>28</v>
      </c>
      <c r="E23" s="370">
        <v>68</v>
      </c>
      <c r="F23" s="370">
        <v>59</v>
      </c>
      <c r="G23" s="370">
        <v>102</v>
      </c>
      <c r="H23" s="370">
        <v>107</v>
      </c>
      <c r="I23" s="370">
        <v>9</v>
      </c>
      <c r="J23" s="370">
        <v>21</v>
      </c>
      <c r="K23" s="666">
        <v>1</v>
      </c>
      <c r="L23" s="666">
        <f t="shared" si="0"/>
        <v>413</v>
      </c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7"/>
      <c r="X23" s="667"/>
      <c r="Y23" s="667"/>
      <c r="Z23" s="667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667"/>
      <c r="AS23" s="667"/>
      <c r="AT23" s="667"/>
      <c r="AU23" s="667"/>
      <c r="AV23" s="667"/>
      <c r="AW23" s="667"/>
      <c r="AX23" s="667"/>
      <c r="AY23" s="667"/>
      <c r="AZ23" s="667"/>
      <c r="BA23" s="667"/>
      <c r="BB23" s="667"/>
      <c r="BC23" s="667"/>
      <c r="BD23" s="667"/>
      <c r="BE23" s="667"/>
      <c r="BF23" s="667"/>
      <c r="BG23" s="667"/>
      <c r="BH23" s="667"/>
      <c r="BI23" s="667"/>
      <c r="BJ23" s="667"/>
      <c r="BK23" s="667"/>
    </row>
    <row r="24" spans="1:63" ht="15.75" customHeight="1">
      <c r="A24" s="662" t="s">
        <v>130</v>
      </c>
      <c r="B24" s="370" t="s">
        <v>343</v>
      </c>
      <c r="C24" s="370">
        <v>6</v>
      </c>
      <c r="D24" s="370" t="s">
        <v>343</v>
      </c>
      <c r="E24" s="370">
        <v>1</v>
      </c>
      <c r="F24" s="370" t="s">
        <v>343</v>
      </c>
      <c r="G24" s="370" t="s">
        <v>343</v>
      </c>
      <c r="H24" s="370" t="s">
        <v>343</v>
      </c>
      <c r="I24" s="370" t="s">
        <v>343</v>
      </c>
      <c r="J24" s="370" t="s">
        <v>343</v>
      </c>
      <c r="K24" s="666" t="s">
        <v>343</v>
      </c>
      <c r="L24" s="666">
        <f>SUM(B24:K24)</f>
        <v>7</v>
      </c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7"/>
      <c r="AX24" s="667"/>
      <c r="AY24" s="667"/>
      <c r="AZ24" s="667"/>
      <c r="BA24" s="667"/>
      <c r="BB24" s="667"/>
      <c r="BC24" s="667"/>
      <c r="BD24" s="667"/>
      <c r="BE24" s="667"/>
      <c r="BF24" s="667"/>
      <c r="BG24" s="667"/>
      <c r="BH24" s="667"/>
      <c r="BI24" s="667"/>
      <c r="BJ24" s="667"/>
      <c r="BK24" s="667"/>
    </row>
    <row r="25" spans="1:63" ht="15.75" customHeight="1">
      <c r="A25" s="662" t="s">
        <v>296</v>
      </c>
      <c r="B25" s="370" t="s">
        <v>343</v>
      </c>
      <c r="C25" s="370">
        <v>1</v>
      </c>
      <c r="D25" s="370" t="s">
        <v>343</v>
      </c>
      <c r="E25" s="370" t="s">
        <v>343</v>
      </c>
      <c r="F25" s="370" t="s">
        <v>343</v>
      </c>
      <c r="G25" s="370" t="s">
        <v>343</v>
      </c>
      <c r="H25" s="370">
        <v>1</v>
      </c>
      <c r="I25" s="370" t="s">
        <v>343</v>
      </c>
      <c r="J25" s="370" t="s">
        <v>343</v>
      </c>
      <c r="K25" s="666" t="s">
        <v>343</v>
      </c>
      <c r="L25" s="666">
        <f t="shared" si="0"/>
        <v>2</v>
      </c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667"/>
      <c r="AS25" s="667"/>
      <c r="AT25" s="667"/>
      <c r="AU25" s="667"/>
      <c r="AV25" s="667"/>
      <c r="AW25" s="667"/>
      <c r="AX25" s="667"/>
      <c r="AY25" s="667"/>
      <c r="AZ25" s="667"/>
      <c r="BA25" s="667"/>
      <c r="BB25" s="667"/>
      <c r="BC25" s="667"/>
      <c r="BD25" s="667"/>
      <c r="BE25" s="667"/>
      <c r="BF25" s="667"/>
      <c r="BG25" s="667"/>
      <c r="BH25" s="667"/>
      <c r="BI25" s="667"/>
      <c r="BJ25" s="667"/>
      <c r="BK25" s="667"/>
    </row>
    <row r="26" spans="1:63" ht="15.75" customHeight="1">
      <c r="A26" s="662" t="s">
        <v>411</v>
      </c>
      <c r="B26" s="370">
        <f>SUM(B9:B25)</f>
        <v>144</v>
      </c>
      <c r="C26" s="370">
        <f aca="true" t="shared" si="1" ref="C26:L26">SUM(C9:C25)</f>
        <v>1306</v>
      </c>
      <c r="D26" s="370">
        <f t="shared" si="1"/>
        <v>1226</v>
      </c>
      <c r="E26" s="370">
        <f t="shared" si="1"/>
        <v>2361</v>
      </c>
      <c r="F26" s="370">
        <f t="shared" si="1"/>
        <v>2276</v>
      </c>
      <c r="G26" s="370">
        <f t="shared" si="1"/>
        <v>1982</v>
      </c>
      <c r="H26" s="370">
        <f t="shared" si="1"/>
        <v>1873</v>
      </c>
      <c r="I26" s="370">
        <f>SUM(I9:I25)</f>
        <v>733</v>
      </c>
      <c r="J26" s="370">
        <f t="shared" si="1"/>
        <v>514</v>
      </c>
      <c r="K26" s="666">
        <f t="shared" si="1"/>
        <v>330</v>
      </c>
      <c r="L26" s="666">
        <f t="shared" si="1"/>
        <v>12745</v>
      </c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7"/>
      <c r="AV26" s="667"/>
      <c r="AW26" s="667"/>
      <c r="AX26" s="667"/>
      <c r="AY26" s="667"/>
      <c r="AZ26" s="667"/>
      <c r="BA26" s="667"/>
      <c r="BB26" s="667"/>
      <c r="BC26" s="667"/>
      <c r="BD26" s="667"/>
      <c r="BE26" s="667"/>
      <c r="BF26" s="667"/>
      <c r="BG26" s="667"/>
      <c r="BH26" s="667"/>
      <c r="BI26" s="667"/>
      <c r="BJ26" s="667"/>
      <c r="BK26" s="667"/>
    </row>
    <row r="27" spans="1:63" ht="15.75" customHeight="1">
      <c r="A27" s="672" t="s">
        <v>131</v>
      </c>
      <c r="B27" s="673">
        <f>+B26/$L$26</f>
        <v>0.011298548450372696</v>
      </c>
      <c r="C27" s="673">
        <f aca="true" t="shared" si="2" ref="C27:L27">+C26/$L$26</f>
        <v>0.10247155747351902</v>
      </c>
      <c r="D27" s="673">
        <f t="shared" si="2"/>
        <v>0.09619458611220086</v>
      </c>
      <c r="E27" s="673">
        <f t="shared" si="2"/>
        <v>0.18524911730090232</v>
      </c>
      <c r="F27" s="673">
        <f t="shared" si="2"/>
        <v>0.17857983522950177</v>
      </c>
      <c r="G27" s="673">
        <f t="shared" si="2"/>
        <v>0.15551196547665752</v>
      </c>
      <c r="H27" s="673">
        <f t="shared" si="2"/>
        <v>0.1469595919968615</v>
      </c>
      <c r="I27" s="673">
        <f t="shared" si="2"/>
        <v>0.05751275009807768</v>
      </c>
      <c r="J27" s="673">
        <f t="shared" si="2"/>
        <v>0.0403295409964692</v>
      </c>
      <c r="K27" s="674">
        <f t="shared" si="2"/>
        <v>0.025892506865437426</v>
      </c>
      <c r="L27" s="674">
        <f t="shared" si="2"/>
        <v>1</v>
      </c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7"/>
      <c r="BF27" s="667"/>
      <c r="BG27" s="667"/>
      <c r="BH27" s="667"/>
      <c r="BI27" s="667"/>
      <c r="BJ27" s="667"/>
      <c r="BK27" s="667"/>
    </row>
    <row r="28" spans="1:63" ht="13.5" customHeight="1">
      <c r="A28" s="409" t="s">
        <v>325</v>
      </c>
      <c r="B28" s="4"/>
      <c r="C28" s="4"/>
      <c r="D28" s="4"/>
      <c r="E28" s="4"/>
      <c r="F28" s="4"/>
      <c r="G28" s="4"/>
      <c r="H28" s="4"/>
      <c r="I28" s="4"/>
      <c r="J28" s="4" t="str">
        <f>IF(SUM(B26:K26)=SUM(L9:L25)," ","ERROR")</f>
        <v> </v>
      </c>
      <c r="K28" s="92"/>
      <c r="L28" s="38" t="s">
        <v>248</v>
      </c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667"/>
      <c r="AS28" s="667"/>
      <c r="AT28" s="667"/>
      <c r="AU28" s="667"/>
      <c r="AV28" s="667"/>
      <c r="AW28" s="667"/>
      <c r="AX28" s="667"/>
      <c r="AY28" s="667"/>
      <c r="AZ28" s="667"/>
      <c r="BA28" s="667"/>
      <c r="BB28" s="667"/>
      <c r="BC28" s="667"/>
      <c r="BD28" s="667"/>
      <c r="BE28" s="667"/>
      <c r="BF28" s="667"/>
      <c r="BG28" s="667"/>
      <c r="BH28" s="667"/>
      <c r="BI28" s="667"/>
      <c r="BJ28" s="667"/>
      <c r="BK28" s="667"/>
    </row>
    <row r="29" spans="1:63" ht="13.5" customHeight="1">
      <c r="A29" s="409" t="s">
        <v>415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667"/>
      <c r="AS29" s="667"/>
      <c r="AT29" s="667"/>
      <c r="AU29" s="667"/>
      <c r="AV29" s="667"/>
      <c r="AW29" s="667"/>
      <c r="AX29" s="667"/>
      <c r="AY29" s="667"/>
      <c r="AZ29" s="667"/>
      <c r="BA29" s="667"/>
      <c r="BB29" s="667"/>
      <c r="BC29" s="667"/>
      <c r="BD29" s="667"/>
      <c r="BE29" s="667"/>
      <c r="BF29" s="667"/>
      <c r="BG29" s="667"/>
      <c r="BH29" s="667"/>
      <c r="BI29" s="667"/>
      <c r="BJ29" s="667"/>
      <c r="BK29" s="667"/>
    </row>
    <row r="30" spans="1:63" s="92" customFormat="1" ht="13.5" customHeight="1">
      <c r="A30" s="770" t="s">
        <v>15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  <c r="AM30" s="675"/>
      <c r="AN30" s="675"/>
      <c r="AO30" s="675"/>
      <c r="AP30" s="675"/>
      <c r="AQ30" s="675"/>
      <c r="AR30" s="675"/>
      <c r="AS30" s="675"/>
      <c r="AT30" s="675"/>
      <c r="AU30" s="675"/>
      <c r="AV30" s="675"/>
      <c r="AW30" s="675"/>
      <c r="AX30" s="675"/>
      <c r="AY30" s="675"/>
      <c r="AZ30" s="675"/>
      <c r="BA30" s="675"/>
      <c r="BB30" s="675"/>
      <c r="BC30" s="675"/>
      <c r="BD30" s="675"/>
      <c r="BE30" s="675"/>
      <c r="BF30" s="675"/>
      <c r="BG30" s="675"/>
      <c r="BH30" s="675"/>
      <c r="BI30" s="675"/>
      <c r="BJ30" s="675"/>
      <c r="BK30" s="675"/>
    </row>
    <row r="31" spans="1:63" ht="1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67"/>
      <c r="AT31" s="667"/>
      <c r="AU31" s="667"/>
      <c r="AV31" s="667"/>
      <c r="AW31" s="667"/>
      <c r="AX31" s="667"/>
      <c r="AY31" s="667"/>
      <c r="AZ31" s="667"/>
      <c r="BA31" s="667"/>
      <c r="BB31" s="667"/>
      <c r="BC31" s="667"/>
      <c r="BD31" s="667"/>
      <c r="BE31" s="667"/>
      <c r="BF31" s="667"/>
      <c r="BG31" s="667"/>
      <c r="BH31" s="667"/>
      <c r="BI31" s="667"/>
      <c r="BJ31" s="667"/>
      <c r="BK31" s="667"/>
    </row>
    <row r="32" spans="1:63" ht="1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667"/>
      <c r="AX32" s="667"/>
      <c r="AY32" s="667"/>
      <c r="AZ32" s="667"/>
      <c r="BA32" s="667"/>
      <c r="BB32" s="667"/>
      <c r="BC32" s="667"/>
      <c r="BD32" s="667"/>
      <c r="BE32" s="667"/>
      <c r="BF32" s="667"/>
      <c r="BG32" s="667"/>
      <c r="BH32" s="667"/>
      <c r="BI32" s="667"/>
      <c r="BJ32" s="667"/>
      <c r="BK32" s="667"/>
    </row>
    <row r="33" spans="1:63" ht="1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G33" s="667"/>
      <c r="BH33" s="667"/>
      <c r="BI33" s="667"/>
      <c r="BJ33" s="667"/>
      <c r="BK33" s="667"/>
    </row>
    <row r="34" spans="1:63" ht="1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  <c r="AB34" s="667"/>
      <c r="AC34" s="667"/>
      <c r="AD34" s="667"/>
      <c r="AE34" s="667"/>
      <c r="AF34" s="667"/>
      <c r="AG34" s="667"/>
      <c r="AH34" s="667"/>
      <c r="AI34" s="667"/>
      <c r="AJ34" s="667"/>
      <c r="AK34" s="667"/>
      <c r="AL34" s="667"/>
      <c r="AM34" s="667"/>
      <c r="AN34" s="667"/>
      <c r="AO34" s="667"/>
      <c r="AP34" s="667"/>
      <c r="AQ34" s="667"/>
      <c r="AR34" s="667"/>
      <c r="AS34" s="667"/>
      <c r="AT34" s="667"/>
      <c r="AU34" s="667"/>
      <c r="AV34" s="667"/>
      <c r="AW34" s="667"/>
      <c r="AX34" s="667"/>
      <c r="AY34" s="667"/>
      <c r="AZ34" s="667"/>
      <c r="BA34" s="667"/>
      <c r="BB34" s="667"/>
      <c r="BC34" s="667"/>
      <c r="BD34" s="667"/>
      <c r="BE34" s="667"/>
      <c r="BF34" s="667"/>
      <c r="BG34" s="667"/>
      <c r="BH34" s="667"/>
      <c r="BI34" s="667"/>
      <c r="BJ34" s="667"/>
      <c r="BK34" s="667"/>
    </row>
    <row r="35" spans="1:63" ht="1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7"/>
      <c r="AB35" s="667"/>
      <c r="AC35" s="667"/>
      <c r="AD35" s="667"/>
      <c r="AE35" s="667"/>
      <c r="AF35" s="667"/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667"/>
      <c r="AS35" s="667"/>
      <c r="AT35" s="667"/>
      <c r="AU35" s="667"/>
      <c r="AV35" s="667"/>
      <c r="AW35" s="667"/>
      <c r="AX35" s="667"/>
      <c r="AY35" s="667"/>
      <c r="AZ35" s="667"/>
      <c r="BA35" s="667"/>
      <c r="BB35" s="667"/>
      <c r="BC35" s="667"/>
      <c r="BD35" s="667"/>
      <c r="BE35" s="667"/>
      <c r="BF35" s="667"/>
      <c r="BG35" s="667"/>
      <c r="BH35" s="667"/>
      <c r="BI35" s="667"/>
      <c r="BJ35" s="667"/>
      <c r="BK35" s="667"/>
    </row>
    <row r="36" spans="1:63" ht="1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667"/>
      <c r="AS36" s="667"/>
      <c r="AT36" s="667"/>
      <c r="AU36" s="667"/>
      <c r="AV36" s="667"/>
      <c r="AW36" s="667"/>
      <c r="AX36" s="667"/>
      <c r="AY36" s="667"/>
      <c r="AZ36" s="667"/>
      <c r="BA36" s="667"/>
      <c r="BB36" s="667"/>
      <c r="BC36" s="667"/>
      <c r="BD36" s="667"/>
      <c r="BE36" s="667"/>
      <c r="BF36" s="667"/>
      <c r="BG36" s="667"/>
      <c r="BH36" s="667"/>
      <c r="BI36" s="667"/>
      <c r="BJ36" s="667"/>
      <c r="BK36" s="667"/>
    </row>
    <row r="37" spans="1:63" ht="1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667"/>
      <c r="AT37" s="667"/>
      <c r="AU37" s="667"/>
      <c r="AV37" s="667"/>
      <c r="AW37" s="667"/>
      <c r="AX37" s="667"/>
      <c r="AY37" s="667"/>
      <c r="AZ37" s="667"/>
      <c r="BA37" s="667"/>
      <c r="BB37" s="667"/>
      <c r="BC37" s="667"/>
      <c r="BD37" s="667"/>
      <c r="BE37" s="667"/>
      <c r="BF37" s="667"/>
      <c r="BG37" s="667"/>
      <c r="BH37" s="667"/>
      <c r="BI37" s="667"/>
      <c r="BJ37" s="667"/>
      <c r="BK37" s="667"/>
    </row>
    <row r="38" spans="1:63" ht="1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667"/>
      <c r="M38" s="667"/>
      <c r="N38" s="667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667"/>
      <c r="AS38" s="667"/>
      <c r="AT38" s="667"/>
      <c r="AU38" s="667"/>
      <c r="AV38" s="667"/>
      <c r="AW38" s="667"/>
      <c r="AX38" s="667"/>
      <c r="AY38" s="667"/>
      <c r="AZ38" s="667"/>
      <c r="BA38" s="667"/>
      <c r="BB38" s="667"/>
      <c r="BC38" s="667"/>
      <c r="BD38" s="667"/>
      <c r="BE38" s="667"/>
      <c r="BF38" s="667"/>
      <c r="BG38" s="667"/>
      <c r="BH38" s="667"/>
      <c r="BI38" s="667"/>
      <c r="BJ38" s="667"/>
      <c r="BK38" s="667"/>
    </row>
    <row r="39" spans="1:63" ht="1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667"/>
      <c r="M39" s="667"/>
      <c r="N39" s="667"/>
      <c r="O39" s="667"/>
      <c r="P39" s="667"/>
      <c r="Q39" s="667"/>
      <c r="R39" s="667"/>
      <c r="S39" s="667"/>
      <c r="T39" s="667"/>
      <c r="U39" s="667"/>
      <c r="V39" s="667"/>
      <c r="W39" s="667"/>
      <c r="X39" s="667"/>
      <c r="Y39" s="667"/>
      <c r="Z39" s="667"/>
      <c r="AA39" s="667"/>
      <c r="AB39" s="667"/>
      <c r="AC39" s="667"/>
      <c r="AD39" s="667"/>
      <c r="AE39" s="667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667"/>
      <c r="AS39" s="667"/>
      <c r="AT39" s="667"/>
      <c r="AU39" s="667"/>
      <c r="AV39" s="667"/>
      <c r="AW39" s="667"/>
      <c r="AX39" s="667"/>
      <c r="AY39" s="667"/>
      <c r="AZ39" s="667"/>
      <c r="BA39" s="667"/>
      <c r="BB39" s="667"/>
      <c r="BC39" s="667"/>
      <c r="BD39" s="667"/>
      <c r="BE39" s="667"/>
      <c r="BF39" s="667"/>
      <c r="BG39" s="667"/>
      <c r="BH39" s="667"/>
      <c r="BI39" s="667"/>
      <c r="BJ39" s="667"/>
      <c r="BK39" s="667"/>
    </row>
    <row r="40" spans="1:63" ht="1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67"/>
      <c r="AT40" s="667"/>
      <c r="AU40" s="667"/>
      <c r="AV40" s="667"/>
      <c r="AW40" s="667"/>
      <c r="AX40" s="667"/>
      <c r="AY40" s="667"/>
      <c r="AZ40" s="667"/>
      <c r="BA40" s="667"/>
      <c r="BB40" s="667"/>
      <c r="BC40" s="667"/>
      <c r="BD40" s="667"/>
      <c r="BE40" s="667"/>
      <c r="BF40" s="667"/>
      <c r="BG40" s="667"/>
      <c r="BH40" s="667"/>
      <c r="BI40" s="667"/>
      <c r="BJ40" s="667"/>
      <c r="BK40" s="667"/>
    </row>
    <row r="41" spans="1:63" ht="1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667"/>
      <c r="AS41" s="667"/>
      <c r="AT41" s="667"/>
      <c r="AU41" s="667"/>
      <c r="AV41" s="667"/>
      <c r="AW41" s="667"/>
      <c r="AX41" s="667"/>
      <c r="AY41" s="667"/>
      <c r="AZ41" s="667"/>
      <c r="BA41" s="667"/>
      <c r="BB41" s="667"/>
      <c r="BC41" s="667"/>
      <c r="BD41" s="667"/>
      <c r="BE41" s="667"/>
      <c r="BF41" s="667"/>
      <c r="BG41" s="667"/>
      <c r="BH41" s="667"/>
      <c r="BI41" s="667"/>
      <c r="BJ41" s="667"/>
      <c r="BK41" s="667"/>
    </row>
    <row r="42" spans="1:63" ht="1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7"/>
      <c r="AV42" s="667"/>
      <c r="AW42" s="667"/>
      <c r="AX42" s="667"/>
      <c r="AY42" s="667"/>
      <c r="AZ42" s="667"/>
      <c r="BA42" s="667"/>
      <c r="BB42" s="667"/>
      <c r="BC42" s="667"/>
      <c r="BD42" s="667"/>
      <c r="BE42" s="667"/>
      <c r="BF42" s="667"/>
      <c r="BG42" s="667"/>
      <c r="BH42" s="667"/>
      <c r="BI42" s="667"/>
      <c r="BJ42" s="667"/>
      <c r="BK42" s="667"/>
    </row>
    <row r="43" spans="1:63" ht="1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  <c r="AB43" s="667"/>
      <c r="AC43" s="667"/>
      <c r="AD43" s="667"/>
      <c r="AE43" s="667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667"/>
      <c r="AS43" s="667"/>
      <c r="AT43" s="667"/>
      <c r="AU43" s="667"/>
      <c r="AV43" s="667"/>
      <c r="AW43" s="667"/>
      <c r="AX43" s="667"/>
      <c r="AY43" s="667"/>
      <c r="AZ43" s="667"/>
      <c r="BA43" s="667"/>
      <c r="BB43" s="667"/>
      <c r="BC43" s="667"/>
      <c r="BD43" s="667"/>
      <c r="BE43" s="667"/>
      <c r="BF43" s="667"/>
      <c r="BG43" s="667"/>
      <c r="BH43" s="667"/>
      <c r="BI43" s="667"/>
      <c r="BJ43" s="667"/>
      <c r="BK43" s="667"/>
    </row>
    <row r="44" spans="1:63" ht="1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67"/>
      <c r="AT44" s="667"/>
      <c r="AU44" s="667"/>
      <c r="AV44" s="667"/>
      <c r="AW44" s="667"/>
      <c r="AX44" s="667"/>
      <c r="AY44" s="667"/>
      <c r="AZ44" s="667"/>
      <c r="BA44" s="667"/>
      <c r="BB44" s="667"/>
      <c r="BC44" s="667"/>
      <c r="BD44" s="667"/>
      <c r="BE44" s="667"/>
      <c r="BF44" s="667"/>
      <c r="BG44" s="667"/>
      <c r="BH44" s="667"/>
      <c r="BI44" s="667"/>
      <c r="BJ44" s="667"/>
      <c r="BK44" s="667"/>
    </row>
    <row r="45" spans="1:63" ht="1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  <c r="AS45" s="667"/>
      <c r="AT45" s="667"/>
      <c r="AU45" s="667"/>
      <c r="AV45" s="667"/>
      <c r="AW45" s="667"/>
      <c r="AX45" s="667"/>
      <c r="AY45" s="667"/>
      <c r="AZ45" s="667"/>
      <c r="BA45" s="667"/>
      <c r="BB45" s="667"/>
      <c r="BC45" s="667"/>
      <c r="BD45" s="667"/>
      <c r="BE45" s="667"/>
      <c r="BF45" s="667"/>
      <c r="BG45" s="667"/>
      <c r="BH45" s="667"/>
      <c r="BI45" s="667"/>
      <c r="BJ45" s="667"/>
      <c r="BK45" s="667"/>
    </row>
    <row r="46" spans="1:63" ht="1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667"/>
      <c r="AA46" s="667"/>
      <c r="AB46" s="667"/>
      <c r="AC46" s="667"/>
      <c r="AD46" s="667"/>
      <c r="AE46" s="667"/>
      <c r="AF46" s="667"/>
      <c r="AG46" s="667"/>
      <c r="AH46" s="667"/>
      <c r="AI46" s="667"/>
      <c r="AJ46" s="667"/>
      <c r="AK46" s="667"/>
      <c r="AL46" s="667"/>
      <c r="AM46" s="667"/>
      <c r="AN46" s="667"/>
      <c r="AO46" s="667"/>
      <c r="AP46" s="667"/>
      <c r="AQ46" s="667"/>
      <c r="AR46" s="667"/>
      <c r="AS46" s="667"/>
      <c r="AT46" s="667"/>
      <c r="AU46" s="667"/>
      <c r="AV46" s="667"/>
      <c r="AW46" s="667"/>
      <c r="AX46" s="667"/>
      <c r="AY46" s="667"/>
      <c r="AZ46" s="667"/>
      <c r="BA46" s="667"/>
      <c r="BB46" s="667"/>
      <c r="BC46" s="667"/>
      <c r="BD46" s="667"/>
      <c r="BE46" s="667"/>
      <c r="BF46" s="667"/>
      <c r="BG46" s="667"/>
      <c r="BH46" s="667"/>
      <c r="BI46" s="667"/>
      <c r="BJ46" s="667"/>
      <c r="BK46" s="667"/>
    </row>
    <row r="47" spans="1:63" ht="1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7"/>
      <c r="AG47" s="667"/>
      <c r="AH47" s="667"/>
      <c r="AI47" s="667"/>
      <c r="AJ47" s="667"/>
      <c r="AK47" s="667"/>
      <c r="AL47" s="667"/>
      <c r="AM47" s="667"/>
      <c r="AN47" s="667"/>
      <c r="AO47" s="667"/>
      <c r="AP47" s="667"/>
      <c r="AQ47" s="667"/>
      <c r="AR47" s="667"/>
      <c r="AS47" s="667"/>
      <c r="AT47" s="667"/>
      <c r="AU47" s="667"/>
      <c r="AV47" s="667"/>
      <c r="AW47" s="667"/>
      <c r="AX47" s="667"/>
      <c r="AY47" s="667"/>
      <c r="AZ47" s="667"/>
      <c r="BA47" s="667"/>
      <c r="BB47" s="667"/>
      <c r="BC47" s="667"/>
      <c r="BD47" s="667"/>
      <c r="BE47" s="667"/>
      <c r="BF47" s="667"/>
      <c r="BG47" s="667"/>
      <c r="BH47" s="667"/>
      <c r="BI47" s="667"/>
      <c r="BJ47" s="667"/>
      <c r="BK47" s="667"/>
    </row>
    <row r="48" spans="1:63" ht="1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667"/>
      <c r="M48" s="667"/>
      <c r="N48" s="667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  <c r="AB48" s="667"/>
      <c r="AC48" s="667"/>
      <c r="AD48" s="667"/>
      <c r="AE48" s="667"/>
      <c r="AF48" s="667"/>
      <c r="AG48" s="667"/>
      <c r="AH48" s="667"/>
      <c r="AI48" s="667"/>
      <c r="AJ48" s="667"/>
      <c r="AK48" s="667"/>
      <c r="AL48" s="667"/>
      <c r="AM48" s="667"/>
      <c r="AN48" s="667"/>
      <c r="AO48" s="667"/>
      <c r="AP48" s="667"/>
      <c r="AQ48" s="667"/>
      <c r="AR48" s="667"/>
      <c r="AS48" s="667"/>
      <c r="AT48" s="667"/>
      <c r="AU48" s="667"/>
      <c r="AV48" s="667"/>
      <c r="AW48" s="667"/>
      <c r="AX48" s="667"/>
      <c r="AY48" s="667"/>
      <c r="AZ48" s="667"/>
      <c r="BA48" s="667"/>
      <c r="BB48" s="667"/>
      <c r="BC48" s="667"/>
      <c r="BD48" s="667"/>
      <c r="BE48" s="667"/>
      <c r="BF48" s="667"/>
      <c r="BG48" s="667"/>
      <c r="BH48" s="667"/>
      <c r="BI48" s="667"/>
      <c r="BJ48" s="667"/>
      <c r="BK48" s="667"/>
    </row>
    <row r="49" spans="1:63" ht="1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667"/>
      <c r="M49" s="667"/>
      <c r="N49" s="667"/>
      <c r="O49" s="667"/>
      <c r="P49" s="667"/>
      <c r="Q49" s="667"/>
      <c r="R49" s="667"/>
      <c r="S49" s="667"/>
      <c r="T49" s="667"/>
      <c r="U49" s="667"/>
      <c r="V49" s="667"/>
      <c r="W49" s="667"/>
      <c r="X49" s="667"/>
      <c r="Y49" s="667"/>
      <c r="Z49" s="667"/>
      <c r="AA49" s="667"/>
      <c r="AB49" s="667"/>
      <c r="AC49" s="667"/>
      <c r="AD49" s="667"/>
      <c r="AE49" s="667"/>
      <c r="AF49" s="667"/>
      <c r="AG49" s="667"/>
      <c r="AH49" s="667"/>
      <c r="AI49" s="667"/>
      <c r="AJ49" s="667"/>
      <c r="AK49" s="667"/>
      <c r="AL49" s="667"/>
      <c r="AM49" s="667"/>
      <c r="AN49" s="667"/>
      <c r="AO49" s="667"/>
      <c r="AP49" s="667"/>
      <c r="AQ49" s="667"/>
      <c r="AR49" s="667"/>
      <c r="AS49" s="667"/>
      <c r="AT49" s="667"/>
      <c r="AU49" s="667"/>
      <c r="AV49" s="667"/>
      <c r="AW49" s="667"/>
      <c r="AX49" s="667"/>
      <c r="AY49" s="667"/>
      <c r="AZ49" s="667"/>
      <c r="BA49" s="667"/>
      <c r="BB49" s="667"/>
      <c r="BC49" s="667"/>
      <c r="BD49" s="667"/>
      <c r="BE49" s="667"/>
      <c r="BF49" s="667"/>
      <c r="BG49" s="667"/>
      <c r="BH49" s="667"/>
      <c r="BI49" s="667"/>
      <c r="BJ49" s="667"/>
      <c r="BK49" s="667"/>
    </row>
    <row r="50" spans="1:63" ht="1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667"/>
      <c r="M50" s="667"/>
      <c r="N50" s="667"/>
      <c r="O50" s="667"/>
      <c r="P50" s="667"/>
      <c r="Q50" s="667"/>
      <c r="R50" s="667"/>
      <c r="S50" s="667"/>
      <c r="T50" s="667"/>
      <c r="U50" s="667"/>
      <c r="V50" s="667"/>
      <c r="W50" s="667"/>
      <c r="X50" s="667"/>
      <c r="Y50" s="667"/>
      <c r="Z50" s="667"/>
      <c r="AA50" s="667"/>
      <c r="AB50" s="667"/>
      <c r="AC50" s="667"/>
      <c r="AD50" s="667"/>
      <c r="AE50" s="667"/>
      <c r="AF50" s="667"/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667"/>
      <c r="AR50" s="667"/>
      <c r="AS50" s="667"/>
      <c r="AT50" s="667"/>
      <c r="AU50" s="667"/>
      <c r="AV50" s="667"/>
      <c r="AW50" s="667"/>
      <c r="AX50" s="667"/>
      <c r="AY50" s="667"/>
      <c r="AZ50" s="667"/>
      <c r="BA50" s="667"/>
      <c r="BB50" s="667"/>
      <c r="BC50" s="667"/>
      <c r="BD50" s="667"/>
      <c r="BE50" s="667"/>
      <c r="BF50" s="667"/>
      <c r="BG50" s="667"/>
      <c r="BH50" s="667"/>
      <c r="BI50" s="667"/>
      <c r="BJ50" s="667"/>
      <c r="BK50" s="667"/>
    </row>
    <row r="51" spans="1:63" ht="1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667"/>
      <c r="M51" s="667"/>
      <c r="N51" s="667"/>
      <c r="O51" s="667"/>
      <c r="P51" s="667"/>
      <c r="Q51" s="667"/>
      <c r="R51" s="667"/>
      <c r="S51" s="667"/>
      <c r="T51" s="667"/>
      <c r="U51" s="667"/>
      <c r="V51" s="667"/>
      <c r="W51" s="667"/>
      <c r="X51" s="667"/>
      <c r="Y51" s="667"/>
      <c r="Z51" s="667"/>
      <c r="AA51" s="667"/>
      <c r="AB51" s="667"/>
      <c r="AC51" s="667"/>
      <c r="AD51" s="667"/>
      <c r="AE51" s="667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667"/>
      <c r="AS51" s="667"/>
      <c r="AT51" s="667"/>
      <c r="AU51" s="667"/>
      <c r="AV51" s="667"/>
      <c r="AW51" s="667"/>
      <c r="AX51" s="667"/>
      <c r="AY51" s="667"/>
      <c r="AZ51" s="667"/>
      <c r="BA51" s="667"/>
      <c r="BB51" s="667"/>
      <c r="BC51" s="667"/>
      <c r="BD51" s="667"/>
      <c r="BE51" s="667"/>
      <c r="BF51" s="667"/>
      <c r="BG51" s="667"/>
      <c r="BH51" s="667"/>
      <c r="BI51" s="667"/>
      <c r="BJ51" s="667"/>
      <c r="BK51" s="667"/>
    </row>
    <row r="52" spans="1:63" ht="1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667"/>
      <c r="M52" s="667"/>
      <c r="N52" s="667"/>
      <c r="O52" s="667"/>
      <c r="P52" s="667"/>
      <c r="Q52" s="667"/>
      <c r="R52" s="667"/>
      <c r="S52" s="667"/>
      <c r="T52" s="667"/>
      <c r="U52" s="667"/>
      <c r="V52" s="667"/>
      <c r="W52" s="667"/>
      <c r="X52" s="667"/>
      <c r="Y52" s="667"/>
      <c r="Z52" s="667"/>
      <c r="AA52" s="667"/>
      <c r="AB52" s="667"/>
      <c r="AC52" s="667"/>
      <c r="AD52" s="667"/>
      <c r="AE52" s="667"/>
      <c r="AF52" s="667"/>
      <c r="AG52" s="667"/>
      <c r="AH52" s="667"/>
      <c r="AI52" s="667"/>
      <c r="AJ52" s="667"/>
      <c r="AK52" s="667"/>
      <c r="AL52" s="667"/>
      <c r="AM52" s="667"/>
      <c r="AN52" s="667"/>
      <c r="AO52" s="667"/>
      <c r="AP52" s="667"/>
      <c r="AQ52" s="667"/>
      <c r="AR52" s="667"/>
      <c r="AS52" s="667"/>
      <c r="AT52" s="667"/>
      <c r="AU52" s="667"/>
      <c r="AV52" s="667"/>
      <c r="AW52" s="667"/>
      <c r="AX52" s="667"/>
      <c r="AY52" s="667"/>
      <c r="AZ52" s="667"/>
      <c r="BA52" s="667"/>
      <c r="BB52" s="667"/>
      <c r="BC52" s="667"/>
      <c r="BD52" s="667"/>
      <c r="BE52" s="667"/>
      <c r="BF52" s="667"/>
      <c r="BG52" s="667"/>
      <c r="BH52" s="667"/>
      <c r="BI52" s="667"/>
      <c r="BJ52" s="667"/>
      <c r="BK52" s="667"/>
    </row>
    <row r="53" spans="1:63" ht="1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667"/>
      <c r="AS53" s="667"/>
      <c r="AT53" s="667"/>
      <c r="AU53" s="667"/>
      <c r="AV53" s="667"/>
      <c r="AW53" s="667"/>
      <c r="AX53" s="667"/>
      <c r="AY53" s="667"/>
      <c r="AZ53" s="667"/>
      <c r="BA53" s="667"/>
      <c r="BB53" s="667"/>
      <c r="BC53" s="667"/>
      <c r="BD53" s="667"/>
      <c r="BE53" s="667"/>
      <c r="BF53" s="667"/>
      <c r="BG53" s="667"/>
      <c r="BH53" s="667"/>
      <c r="BI53" s="667"/>
      <c r="BJ53" s="667"/>
      <c r="BK53" s="667"/>
    </row>
    <row r="54" spans="1:63" ht="1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667"/>
      <c r="M54" s="667"/>
      <c r="N54" s="667"/>
      <c r="O54" s="667"/>
      <c r="P54" s="667"/>
      <c r="Q54" s="667"/>
      <c r="R54" s="667"/>
      <c r="S54" s="667"/>
      <c r="T54" s="667"/>
      <c r="U54" s="667"/>
      <c r="V54" s="667"/>
      <c r="W54" s="667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  <c r="AI54" s="667"/>
      <c r="AJ54" s="667"/>
      <c r="AK54" s="667"/>
      <c r="AL54" s="667"/>
      <c r="AM54" s="667"/>
      <c r="AN54" s="667"/>
      <c r="AO54" s="667"/>
      <c r="AP54" s="667"/>
      <c r="AQ54" s="667"/>
      <c r="AR54" s="667"/>
      <c r="AS54" s="667"/>
      <c r="AT54" s="667"/>
      <c r="AU54" s="667"/>
      <c r="AV54" s="667"/>
      <c r="AW54" s="667"/>
      <c r="AX54" s="667"/>
      <c r="AY54" s="667"/>
      <c r="AZ54" s="667"/>
      <c r="BA54" s="667"/>
      <c r="BB54" s="667"/>
      <c r="BC54" s="667"/>
      <c r="BD54" s="667"/>
      <c r="BE54" s="667"/>
      <c r="BF54" s="667"/>
      <c r="BG54" s="667"/>
      <c r="BH54" s="667"/>
      <c r="BI54" s="667"/>
      <c r="BJ54" s="667"/>
      <c r="BK54" s="667"/>
    </row>
    <row r="55" spans="1:63" ht="1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667"/>
      <c r="M55" s="667"/>
      <c r="N55" s="667"/>
      <c r="O55" s="667"/>
      <c r="P55" s="667"/>
      <c r="Q55" s="667"/>
      <c r="R55" s="667"/>
      <c r="S55" s="667"/>
      <c r="T55" s="667"/>
      <c r="U55" s="667"/>
      <c r="V55" s="667"/>
      <c r="W55" s="667"/>
      <c r="X55" s="667"/>
      <c r="Y55" s="667"/>
      <c r="Z55" s="667"/>
      <c r="AA55" s="667"/>
      <c r="AB55" s="667"/>
      <c r="AC55" s="667"/>
      <c r="AD55" s="667"/>
      <c r="AE55" s="667"/>
      <c r="AF55" s="667"/>
      <c r="AG55" s="667"/>
      <c r="AH55" s="667"/>
      <c r="AI55" s="667"/>
      <c r="AJ55" s="667"/>
      <c r="AK55" s="667"/>
      <c r="AL55" s="667"/>
      <c r="AM55" s="667"/>
      <c r="AN55" s="667"/>
      <c r="AO55" s="667"/>
      <c r="AP55" s="667"/>
      <c r="AQ55" s="667"/>
      <c r="AR55" s="667"/>
      <c r="AS55" s="667"/>
      <c r="AT55" s="667"/>
      <c r="AU55" s="667"/>
      <c r="AV55" s="667"/>
      <c r="AW55" s="667"/>
      <c r="AX55" s="667"/>
      <c r="AY55" s="667"/>
      <c r="AZ55" s="667"/>
      <c r="BA55" s="667"/>
      <c r="BB55" s="667"/>
      <c r="BC55" s="667"/>
      <c r="BD55" s="667"/>
      <c r="BE55" s="667"/>
      <c r="BF55" s="667"/>
      <c r="BG55" s="667"/>
      <c r="BH55" s="667"/>
      <c r="BI55" s="667"/>
      <c r="BJ55" s="667"/>
      <c r="BK55" s="667"/>
    </row>
    <row r="56" spans="1:63" ht="1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667"/>
      <c r="M56" s="667"/>
      <c r="N56" s="667"/>
      <c r="O56" s="667"/>
      <c r="P56" s="667"/>
      <c r="Q56" s="667"/>
      <c r="R56" s="667"/>
      <c r="S56" s="667"/>
      <c r="T56" s="667"/>
      <c r="U56" s="667"/>
      <c r="V56" s="667"/>
      <c r="W56" s="667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  <c r="AI56" s="667"/>
      <c r="AJ56" s="667"/>
      <c r="AK56" s="667"/>
      <c r="AL56" s="667"/>
      <c r="AM56" s="667"/>
      <c r="AN56" s="667"/>
      <c r="AO56" s="667"/>
      <c r="AP56" s="667"/>
      <c r="AQ56" s="667"/>
      <c r="AR56" s="667"/>
      <c r="AS56" s="667"/>
      <c r="AT56" s="667"/>
      <c r="AU56" s="667"/>
      <c r="AV56" s="667"/>
      <c r="AW56" s="667"/>
      <c r="AX56" s="667"/>
      <c r="AY56" s="667"/>
      <c r="AZ56" s="667"/>
      <c r="BA56" s="667"/>
      <c r="BB56" s="667"/>
      <c r="BC56" s="667"/>
      <c r="BD56" s="667"/>
      <c r="BE56" s="667"/>
      <c r="BF56" s="667"/>
      <c r="BG56" s="667"/>
      <c r="BH56" s="667"/>
      <c r="BI56" s="667"/>
      <c r="BJ56" s="667"/>
      <c r="BK56" s="667"/>
    </row>
    <row r="57" spans="1:63" ht="1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667"/>
      <c r="M57" s="667"/>
      <c r="N57" s="667"/>
      <c r="O57" s="667"/>
      <c r="P57" s="667"/>
      <c r="Q57" s="667"/>
      <c r="R57" s="667"/>
      <c r="S57" s="667"/>
      <c r="T57" s="667"/>
      <c r="U57" s="667"/>
      <c r="V57" s="667"/>
      <c r="W57" s="667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  <c r="AI57" s="667"/>
      <c r="AJ57" s="667"/>
      <c r="AK57" s="667"/>
      <c r="AL57" s="667"/>
      <c r="AM57" s="667"/>
      <c r="AN57" s="667"/>
      <c r="AO57" s="667"/>
      <c r="AP57" s="667"/>
      <c r="AQ57" s="667"/>
      <c r="AR57" s="667"/>
      <c r="AS57" s="667"/>
      <c r="AT57" s="667"/>
      <c r="AU57" s="667"/>
      <c r="AV57" s="667"/>
      <c r="AW57" s="667"/>
      <c r="AX57" s="667"/>
      <c r="AY57" s="667"/>
      <c r="AZ57" s="667"/>
      <c r="BA57" s="667"/>
      <c r="BB57" s="667"/>
      <c r="BC57" s="667"/>
      <c r="BD57" s="667"/>
      <c r="BE57" s="667"/>
      <c r="BF57" s="667"/>
      <c r="BG57" s="667"/>
      <c r="BH57" s="667"/>
      <c r="BI57" s="667"/>
      <c r="BJ57" s="667"/>
      <c r="BK57" s="667"/>
    </row>
    <row r="58" spans="1:63" ht="1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667"/>
      <c r="M58" s="667"/>
      <c r="N58" s="667"/>
      <c r="O58" s="667"/>
      <c r="P58" s="667"/>
      <c r="Q58" s="667"/>
      <c r="R58" s="667"/>
      <c r="S58" s="667"/>
      <c r="T58" s="667"/>
      <c r="U58" s="667"/>
      <c r="V58" s="667"/>
      <c r="W58" s="667"/>
      <c r="X58" s="667"/>
      <c r="Y58" s="667"/>
      <c r="Z58" s="667"/>
      <c r="AA58" s="667"/>
      <c r="AB58" s="667"/>
      <c r="AC58" s="667"/>
      <c r="AD58" s="667"/>
      <c r="AE58" s="667"/>
      <c r="AF58" s="667"/>
      <c r="AG58" s="667"/>
      <c r="AH58" s="667"/>
      <c r="AI58" s="667"/>
      <c r="AJ58" s="667"/>
      <c r="AK58" s="667"/>
      <c r="AL58" s="667"/>
      <c r="AM58" s="667"/>
      <c r="AN58" s="667"/>
      <c r="AO58" s="667"/>
      <c r="AP58" s="667"/>
      <c r="AQ58" s="667"/>
      <c r="AR58" s="667"/>
      <c r="AS58" s="667"/>
      <c r="AT58" s="667"/>
      <c r="AU58" s="667"/>
      <c r="AV58" s="667"/>
      <c r="AW58" s="667"/>
      <c r="AX58" s="667"/>
      <c r="AY58" s="667"/>
      <c r="AZ58" s="667"/>
      <c r="BA58" s="667"/>
      <c r="BB58" s="667"/>
      <c r="BC58" s="667"/>
      <c r="BD58" s="667"/>
      <c r="BE58" s="667"/>
      <c r="BF58" s="667"/>
      <c r="BG58" s="667"/>
      <c r="BH58" s="667"/>
      <c r="BI58" s="667"/>
      <c r="BJ58" s="667"/>
      <c r="BK58" s="667"/>
    </row>
    <row r="59" spans="1:63" ht="1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7"/>
      <c r="AA59" s="667"/>
      <c r="AB59" s="667"/>
      <c r="AC59" s="667"/>
      <c r="AD59" s="667"/>
      <c r="AE59" s="667"/>
      <c r="AF59" s="667"/>
      <c r="AG59" s="667"/>
      <c r="AH59" s="667"/>
      <c r="AI59" s="667"/>
      <c r="AJ59" s="667"/>
      <c r="AK59" s="667"/>
      <c r="AL59" s="667"/>
      <c r="AM59" s="667"/>
      <c r="AN59" s="667"/>
      <c r="AO59" s="667"/>
      <c r="AP59" s="667"/>
      <c r="AQ59" s="667"/>
      <c r="AR59" s="667"/>
      <c r="AS59" s="667"/>
      <c r="AT59" s="667"/>
      <c r="AU59" s="667"/>
      <c r="AV59" s="667"/>
      <c r="AW59" s="667"/>
      <c r="AX59" s="667"/>
      <c r="AY59" s="667"/>
      <c r="AZ59" s="667"/>
      <c r="BA59" s="667"/>
      <c r="BB59" s="667"/>
      <c r="BC59" s="667"/>
      <c r="BD59" s="667"/>
      <c r="BE59" s="667"/>
      <c r="BF59" s="667"/>
      <c r="BG59" s="667"/>
      <c r="BH59" s="667"/>
      <c r="BI59" s="667"/>
      <c r="BJ59" s="667"/>
      <c r="BK59" s="667"/>
    </row>
    <row r="60" spans="1:63" ht="1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667"/>
      <c r="M60" s="667"/>
      <c r="N60" s="667"/>
      <c r="O60" s="667"/>
      <c r="P60" s="667"/>
      <c r="Q60" s="667"/>
      <c r="R60" s="667"/>
      <c r="S60" s="667"/>
      <c r="T60" s="667"/>
      <c r="U60" s="667"/>
      <c r="V60" s="667"/>
      <c r="W60" s="667"/>
      <c r="X60" s="667"/>
      <c r="Y60" s="667"/>
      <c r="Z60" s="667"/>
      <c r="AA60" s="667"/>
      <c r="AB60" s="667"/>
      <c r="AC60" s="667"/>
      <c r="AD60" s="667"/>
      <c r="AE60" s="667"/>
      <c r="AF60" s="667"/>
      <c r="AG60" s="667"/>
      <c r="AH60" s="667"/>
      <c r="AI60" s="667"/>
      <c r="AJ60" s="667"/>
      <c r="AK60" s="667"/>
      <c r="AL60" s="667"/>
      <c r="AM60" s="667"/>
      <c r="AN60" s="667"/>
      <c r="AO60" s="667"/>
      <c r="AP60" s="667"/>
      <c r="AQ60" s="667"/>
      <c r="AR60" s="667"/>
      <c r="AS60" s="667"/>
      <c r="AT60" s="667"/>
      <c r="AU60" s="667"/>
      <c r="AV60" s="667"/>
      <c r="AW60" s="667"/>
      <c r="AX60" s="667"/>
      <c r="AY60" s="667"/>
      <c r="AZ60" s="667"/>
      <c r="BA60" s="667"/>
      <c r="BB60" s="667"/>
      <c r="BC60" s="667"/>
      <c r="BD60" s="667"/>
      <c r="BE60" s="667"/>
      <c r="BF60" s="667"/>
      <c r="BG60" s="667"/>
      <c r="BH60" s="667"/>
      <c r="BI60" s="667"/>
      <c r="BJ60" s="667"/>
      <c r="BK60" s="667"/>
    </row>
    <row r="61" spans="1:63" ht="1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667"/>
      <c r="M61" s="667"/>
      <c r="N61" s="667"/>
      <c r="O61" s="667"/>
      <c r="P61" s="667"/>
      <c r="Q61" s="667"/>
      <c r="R61" s="667"/>
      <c r="S61" s="667"/>
      <c r="T61" s="667"/>
      <c r="U61" s="667"/>
      <c r="V61" s="667"/>
      <c r="W61" s="667"/>
      <c r="X61" s="667"/>
      <c r="Y61" s="667"/>
      <c r="Z61" s="667"/>
      <c r="AA61" s="667"/>
      <c r="AB61" s="667"/>
      <c r="AC61" s="667"/>
      <c r="AD61" s="667"/>
      <c r="AE61" s="667"/>
      <c r="AF61" s="667"/>
      <c r="AG61" s="667"/>
      <c r="AH61" s="667"/>
      <c r="AI61" s="667"/>
      <c r="AJ61" s="667"/>
      <c r="AK61" s="667"/>
      <c r="AL61" s="667"/>
      <c r="AM61" s="667"/>
      <c r="AN61" s="667"/>
      <c r="AO61" s="667"/>
      <c r="AP61" s="667"/>
      <c r="AQ61" s="667"/>
      <c r="AR61" s="667"/>
      <c r="AS61" s="667"/>
      <c r="AT61" s="667"/>
      <c r="AU61" s="667"/>
      <c r="AV61" s="667"/>
      <c r="AW61" s="667"/>
      <c r="AX61" s="667"/>
      <c r="AY61" s="667"/>
      <c r="AZ61" s="667"/>
      <c r="BA61" s="667"/>
      <c r="BB61" s="667"/>
      <c r="BC61" s="667"/>
      <c r="BD61" s="667"/>
      <c r="BE61" s="667"/>
      <c r="BF61" s="667"/>
      <c r="BG61" s="667"/>
      <c r="BH61" s="667"/>
      <c r="BI61" s="667"/>
      <c r="BJ61" s="667"/>
      <c r="BK61" s="667"/>
    </row>
    <row r="62" spans="1:63" ht="1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667"/>
      <c r="M62" s="667"/>
      <c r="N62" s="667"/>
      <c r="O62" s="667"/>
      <c r="P62" s="667"/>
      <c r="Q62" s="667"/>
      <c r="R62" s="667"/>
      <c r="S62" s="667"/>
      <c r="T62" s="667"/>
      <c r="U62" s="667"/>
      <c r="V62" s="667"/>
      <c r="W62" s="667"/>
      <c r="X62" s="667"/>
      <c r="Y62" s="667"/>
      <c r="Z62" s="667"/>
      <c r="AA62" s="667"/>
      <c r="AB62" s="667"/>
      <c r="AC62" s="667"/>
      <c r="AD62" s="667"/>
      <c r="AE62" s="667"/>
      <c r="AF62" s="667"/>
      <c r="AG62" s="667"/>
      <c r="AH62" s="667"/>
      <c r="AI62" s="667"/>
      <c r="AJ62" s="667"/>
      <c r="AK62" s="667"/>
      <c r="AL62" s="667"/>
      <c r="AM62" s="667"/>
      <c r="AN62" s="667"/>
      <c r="AO62" s="667"/>
      <c r="AP62" s="667"/>
      <c r="AQ62" s="667"/>
      <c r="AR62" s="667"/>
      <c r="AS62" s="667"/>
      <c r="AT62" s="667"/>
      <c r="AU62" s="667"/>
      <c r="AV62" s="667"/>
      <c r="AW62" s="667"/>
      <c r="AX62" s="667"/>
      <c r="AY62" s="667"/>
      <c r="AZ62" s="667"/>
      <c r="BA62" s="667"/>
      <c r="BB62" s="667"/>
      <c r="BC62" s="667"/>
      <c r="BD62" s="667"/>
      <c r="BE62" s="667"/>
      <c r="BF62" s="667"/>
      <c r="BG62" s="667"/>
      <c r="BH62" s="667"/>
      <c r="BI62" s="667"/>
      <c r="BJ62" s="667"/>
      <c r="BK62" s="667"/>
    </row>
    <row r="63" spans="1:63" ht="1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667"/>
      <c r="M63" s="667"/>
      <c r="N63" s="667"/>
      <c r="O63" s="667"/>
      <c r="P63" s="667"/>
      <c r="Q63" s="667"/>
      <c r="R63" s="667"/>
      <c r="S63" s="667"/>
      <c r="T63" s="667"/>
      <c r="U63" s="667"/>
      <c r="V63" s="667"/>
      <c r="W63" s="667"/>
      <c r="X63" s="667"/>
      <c r="Y63" s="667"/>
      <c r="Z63" s="667"/>
      <c r="AA63" s="667"/>
      <c r="AB63" s="667"/>
      <c r="AC63" s="667"/>
      <c r="AD63" s="667"/>
      <c r="AE63" s="667"/>
      <c r="AF63" s="667"/>
      <c r="AG63" s="667"/>
      <c r="AH63" s="667"/>
      <c r="AI63" s="667"/>
      <c r="AJ63" s="667"/>
      <c r="AK63" s="667"/>
      <c r="AL63" s="667"/>
      <c r="AM63" s="667"/>
      <c r="AN63" s="667"/>
      <c r="AO63" s="667"/>
      <c r="AP63" s="667"/>
      <c r="AQ63" s="667"/>
      <c r="AR63" s="667"/>
      <c r="AS63" s="667"/>
      <c r="AT63" s="667"/>
      <c r="AU63" s="667"/>
      <c r="AV63" s="667"/>
      <c r="AW63" s="667"/>
      <c r="AX63" s="667"/>
      <c r="AY63" s="667"/>
      <c r="AZ63" s="667"/>
      <c r="BA63" s="667"/>
      <c r="BB63" s="667"/>
      <c r="BC63" s="667"/>
      <c r="BD63" s="667"/>
      <c r="BE63" s="667"/>
      <c r="BF63" s="667"/>
      <c r="BG63" s="667"/>
      <c r="BH63" s="667"/>
      <c r="BI63" s="667"/>
      <c r="BJ63" s="667"/>
      <c r="BK63" s="667"/>
    </row>
    <row r="64" spans="1:63" ht="1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667"/>
      <c r="AC64" s="667"/>
      <c r="AD64" s="667"/>
      <c r="AE64" s="667"/>
      <c r="AF64" s="667"/>
      <c r="AG64" s="667"/>
      <c r="AH64" s="667"/>
      <c r="AI64" s="667"/>
      <c r="AJ64" s="667"/>
      <c r="AK64" s="667"/>
      <c r="AL64" s="667"/>
      <c r="AM64" s="667"/>
      <c r="AN64" s="667"/>
      <c r="AO64" s="667"/>
      <c r="AP64" s="667"/>
      <c r="AQ64" s="667"/>
      <c r="AR64" s="667"/>
      <c r="AS64" s="667"/>
      <c r="AT64" s="667"/>
      <c r="AU64" s="667"/>
      <c r="AV64" s="667"/>
      <c r="AW64" s="667"/>
      <c r="AX64" s="667"/>
      <c r="AY64" s="667"/>
      <c r="AZ64" s="667"/>
      <c r="BA64" s="667"/>
      <c r="BB64" s="667"/>
      <c r="BC64" s="667"/>
      <c r="BD64" s="667"/>
      <c r="BE64" s="667"/>
      <c r="BF64" s="667"/>
      <c r="BG64" s="667"/>
      <c r="BH64" s="667"/>
      <c r="BI64" s="667"/>
      <c r="BJ64" s="667"/>
      <c r="BK64" s="667"/>
    </row>
    <row r="65" spans="1:63" ht="1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667"/>
      <c r="M65" s="667"/>
      <c r="N65" s="667"/>
      <c r="O65" s="667"/>
      <c r="P65" s="667"/>
      <c r="Q65" s="667"/>
      <c r="R65" s="667"/>
      <c r="S65" s="667"/>
      <c r="T65" s="667"/>
      <c r="U65" s="667"/>
      <c r="V65" s="667"/>
      <c r="W65" s="667"/>
      <c r="X65" s="667"/>
      <c r="Y65" s="667"/>
      <c r="Z65" s="667"/>
      <c r="AA65" s="667"/>
      <c r="AB65" s="667"/>
      <c r="AC65" s="667"/>
      <c r="AD65" s="667"/>
      <c r="AE65" s="667"/>
      <c r="AF65" s="667"/>
      <c r="AG65" s="667"/>
      <c r="AH65" s="667"/>
      <c r="AI65" s="667"/>
      <c r="AJ65" s="667"/>
      <c r="AK65" s="667"/>
      <c r="AL65" s="667"/>
      <c r="AM65" s="667"/>
      <c r="AN65" s="667"/>
      <c r="AO65" s="667"/>
      <c r="AP65" s="667"/>
      <c r="AQ65" s="667"/>
      <c r="AR65" s="667"/>
      <c r="AS65" s="667"/>
      <c r="AT65" s="667"/>
      <c r="AU65" s="667"/>
      <c r="AV65" s="667"/>
      <c r="AW65" s="667"/>
      <c r="AX65" s="667"/>
      <c r="AY65" s="667"/>
      <c r="AZ65" s="667"/>
      <c r="BA65" s="667"/>
      <c r="BB65" s="667"/>
      <c r="BC65" s="667"/>
      <c r="BD65" s="667"/>
      <c r="BE65" s="667"/>
      <c r="BF65" s="667"/>
      <c r="BG65" s="667"/>
      <c r="BH65" s="667"/>
      <c r="BI65" s="667"/>
      <c r="BJ65" s="667"/>
      <c r="BK65" s="667"/>
    </row>
    <row r="66" spans="1:63" ht="1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667"/>
      <c r="M66" s="667"/>
      <c r="N66" s="667"/>
      <c r="O66" s="667"/>
      <c r="P66" s="667"/>
      <c r="Q66" s="667"/>
      <c r="R66" s="667"/>
      <c r="S66" s="667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667"/>
      <c r="AT66" s="667"/>
      <c r="AU66" s="667"/>
      <c r="AV66" s="667"/>
      <c r="AW66" s="667"/>
      <c r="AX66" s="667"/>
      <c r="AY66" s="667"/>
      <c r="AZ66" s="667"/>
      <c r="BA66" s="667"/>
      <c r="BB66" s="667"/>
      <c r="BC66" s="667"/>
      <c r="BD66" s="667"/>
      <c r="BE66" s="667"/>
      <c r="BF66" s="667"/>
      <c r="BG66" s="667"/>
      <c r="BH66" s="667"/>
      <c r="BI66" s="667"/>
      <c r="BJ66" s="667"/>
      <c r="BK66" s="667"/>
    </row>
    <row r="67" spans="1:63" ht="1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667"/>
      <c r="M67" s="667"/>
      <c r="N67" s="667"/>
      <c r="O67" s="667"/>
      <c r="P67" s="667"/>
      <c r="Q67" s="667"/>
      <c r="R67" s="667"/>
      <c r="S67" s="667"/>
      <c r="T67" s="667"/>
      <c r="U67" s="667"/>
      <c r="V67" s="667"/>
      <c r="W67" s="667"/>
      <c r="X67" s="667"/>
      <c r="Y67" s="667"/>
      <c r="Z67" s="667"/>
      <c r="AA67" s="667"/>
      <c r="AB67" s="667"/>
      <c r="AC67" s="667"/>
      <c r="AD67" s="667"/>
      <c r="AE67" s="667"/>
      <c r="AF67" s="667"/>
      <c r="AG67" s="667"/>
      <c r="AH67" s="667"/>
      <c r="AI67" s="667"/>
      <c r="AJ67" s="667"/>
      <c r="AK67" s="667"/>
      <c r="AL67" s="667"/>
      <c r="AM67" s="667"/>
      <c r="AN67" s="667"/>
      <c r="AO67" s="667"/>
      <c r="AP67" s="667"/>
      <c r="AQ67" s="667"/>
      <c r="AR67" s="667"/>
      <c r="AS67" s="667"/>
      <c r="AT67" s="667"/>
      <c r="AU67" s="667"/>
      <c r="AV67" s="667"/>
      <c r="AW67" s="667"/>
      <c r="AX67" s="667"/>
      <c r="AY67" s="667"/>
      <c r="AZ67" s="667"/>
      <c r="BA67" s="667"/>
      <c r="BB67" s="667"/>
      <c r="BC67" s="667"/>
      <c r="BD67" s="667"/>
      <c r="BE67" s="667"/>
      <c r="BF67" s="667"/>
      <c r="BG67" s="667"/>
      <c r="BH67" s="667"/>
      <c r="BI67" s="667"/>
      <c r="BJ67" s="667"/>
      <c r="BK67" s="667"/>
    </row>
    <row r="68" spans="2:63" ht="15" customHeight="1">
      <c r="B68" s="667"/>
      <c r="C68" s="667"/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7"/>
      <c r="Q68" s="667"/>
      <c r="R68" s="667"/>
      <c r="S68" s="667"/>
      <c r="T68" s="667"/>
      <c r="U68" s="667"/>
      <c r="V68" s="667"/>
      <c r="W68" s="667"/>
      <c r="X68" s="667"/>
      <c r="Y68" s="667"/>
      <c r="Z68" s="667"/>
      <c r="AA68" s="667"/>
      <c r="AB68" s="667"/>
      <c r="AC68" s="667"/>
      <c r="AD68" s="667"/>
      <c r="AE68" s="667"/>
      <c r="AF68" s="667"/>
      <c r="AG68" s="667"/>
      <c r="AH68" s="667"/>
      <c r="AI68" s="667"/>
      <c r="AJ68" s="667"/>
      <c r="AK68" s="667"/>
      <c r="AL68" s="667"/>
      <c r="AM68" s="667"/>
      <c r="AN68" s="667"/>
      <c r="AO68" s="667"/>
      <c r="AP68" s="667"/>
      <c r="AQ68" s="667"/>
      <c r="AR68" s="667"/>
      <c r="AS68" s="667"/>
      <c r="AT68" s="667"/>
      <c r="AU68" s="667"/>
      <c r="AV68" s="667"/>
      <c r="AW68" s="667"/>
      <c r="AX68" s="667"/>
      <c r="AY68" s="667"/>
      <c r="AZ68" s="667"/>
      <c r="BA68" s="667"/>
      <c r="BB68" s="667"/>
      <c r="BC68" s="667"/>
      <c r="BD68" s="667"/>
      <c r="BE68" s="667"/>
      <c r="BF68" s="667"/>
      <c r="BG68" s="667"/>
      <c r="BH68" s="667"/>
      <c r="BI68" s="667"/>
      <c r="BJ68" s="667"/>
      <c r="BK68" s="667"/>
    </row>
    <row r="69" spans="2:63" ht="15" customHeight="1">
      <c r="B69" s="667"/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7"/>
      <c r="P69" s="667"/>
      <c r="Q69" s="667"/>
      <c r="R69" s="667"/>
      <c r="S69" s="667"/>
      <c r="T69" s="667"/>
      <c r="U69" s="667"/>
      <c r="V69" s="667"/>
      <c r="W69" s="667"/>
      <c r="X69" s="667"/>
      <c r="Y69" s="667"/>
      <c r="Z69" s="667"/>
      <c r="AA69" s="667"/>
      <c r="AB69" s="667"/>
      <c r="AC69" s="667"/>
      <c r="AD69" s="667"/>
      <c r="AE69" s="667"/>
      <c r="AF69" s="667"/>
      <c r="AG69" s="667"/>
      <c r="AH69" s="667"/>
      <c r="AI69" s="667"/>
      <c r="AJ69" s="667"/>
      <c r="AK69" s="667"/>
      <c r="AL69" s="667"/>
      <c r="AM69" s="667"/>
      <c r="AN69" s="667"/>
      <c r="AO69" s="667"/>
      <c r="AP69" s="667"/>
      <c r="AQ69" s="667"/>
      <c r="AR69" s="667"/>
      <c r="AS69" s="667"/>
      <c r="AT69" s="667"/>
      <c r="AU69" s="667"/>
      <c r="AV69" s="667"/>
      <c r="AW69" s="667"/>
      <c r="AX69" s="667"/>
      <c r="AY69" s="667"/>
      <c r="AZ69" s="667"/>
      <c r="BA69" s="667"/>
      <c r="BB69" s="667"/>
      <c r="BC69" s="667"/>
      <c r="BD69" s="667"/>
      <c r="BE69" s="667"/>
      <c r="BF69" s="667"/>
      <c r="BG69" s="667"/>
      <c r="BH69" s="667"/>
      <c r="BI69" s="667"/>
      <c r="BJ69" s="667"/>
      <c r="BK69" s="667"/>
    </row>
    <row r="70" spans="2:63" ht="15" customHeight="1">
      <c r="B70" s="667"/>
      <c r="C70" s="667"/>
      <c r="D70" s="667"/>
      <c r="E70" s="667"/>
      <c r="F70" s="667"/>
      <c r="G70" s="667"/>
      <c r="H70" s="667"/>
      <c r="I70" s="667"/>
      <c r="J70" s="667"/>
      <c r="K70" s="667"/>
      <c r="L70" s="667"/>
      <c r="M70" s="667"/>
      <c r="N70" s="667"/>
      <c r="O70" s="667"/>
      <c r="P70" s="667"/>
      <c r="Q70" s="667"/>
      <c r="R70" s="667"/>
      <c r="S70" s="667"/>
      <c r="T70" s="667"/>
      <c r="U70" s="667"/>
      <c r="V70" s="667"/>
      <c r="W70" s="667"/>
      <c r="X70" s="667"/>
      <c r="Y70" s="667"/>
      <c r="Z70" s="667"/>
      <c r="AA70" s="667"/>
      <c r="AB70" s="667"/>
      <c r="AC70" s="667"/>
      <c r="AD70" s="667"/>
      <c r="AE70" s="667"/>
      <c r="AF70" s="667"/>
      <c r="AG70" s="667"/>
      <c r="AH70" s="667"/>
      <c r="AI70" s="667"/>
      <c r="AJ70" s="667"/>
      <c r="AK70" s="667"/>
      <c r="AL70" s="667"/>
      <c r="AM70" s="667"/>
      <c r="AN70" s="667"/>
      <c r="AO70" s="667"/>
      <c r="AP70" s="667"/>
      <c r="AQ70" s="667"/>
      <c r="AR70" s="667"/>
      <c r="AS70" s="667"/>
      <c r="AT70" s="667"/>
      <c r="AU70" s="667"/>
      <c r="AV70" s="667"/>
      <c r="AW70" s="667"/>
      <c r="AX70" s="667"/>
      <c r="AY70" s="667"/>
      <c r="AZ70" s="667"/>
      <c r="BA70" s="667"/>
      <c r="BB70" s="667"/>
      <c r="BC70" s="667"/>
      <c r="BD70" s="667"/>
      <c r="BE70" s="667"/>
      <c r="BF70" s="667"/>
      <c r="BG70" s="667"/>
      <c r="BH70" s="667"/>
      <c r="BI70" s="667"/>
      <c r="BJ70" s="667"/>
      <c r="BK70" s="667"/>
    </row>
    <row r="71" spans="2:63" ht="15" customHeight="1">
      <c r="B71" s="667"/>
      <c r="C71" s="667"/>
      <c r="D71" s="667"/>
      <c r="E71" s="667"/>
      <c r="F71" s="667"/>
      <c r="G71" s="667"/>
      <c r="H71" s="667"/>
      <c r="I71" s="667"/>
      <c r="J71" s="667"/>
      <c r="K71" s="667"/>
      <c r="L71" s="667"/>
      <c r="M71" s="667"/>
      <c r="N71" s="667"/>
      <c r="O71" s="667"/>
      <c r="P71" s="667"/>
      <c r="Q71" s="667"/>
      <c r="R71" s="667"/>
      <c r="S71" s="667"/>
      <c r="T71" s="667"/>
      <c r="U71" s="667"/>
      <c r="V71" s="667"/>
      <c r="W71" s="667"/>
      <c r="X71" s="667"/>
      <c r="Y71" s="667"/>
      <c r="Z71" s="667"/>
      <c r="AA71" s="667"/>
      <c r="AB71" s="667"/>
      <c r="AC71" s="667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67"/>
      <c r="AT71" s="667"/>
      <c r="AU71" s="667"/>
      <c r="AV71" s="667"/>
      <c r="AW71" s="667"/>
      <c r="AX71" s="667"/>
      <c r="AY71" s="667"/>
      <c r="AZ71" s="667"/>
      <c r="BA71" s="667"/>
      <c r="BB71" s="667"/>
      <c r="BC71" s="667"/>
      <c r="BD71" s="667"/>
      <c r="BE71" s="667"/>
      <c r="BF71" s="667"/>
      <c r="BG71" s="667"/>
      <c r="BH71" s="667"/>
      <c r="BI71" s="667"/>
      <c r="BJ71" s="667"/>
      <c r="BK71" s="667"/>
    </row>
    <row r="72" spans="2:63" ht="15" customHeight="1">
      <c r="B72" s="667"/>
      <c r="C72" s="667"/>
      <c r="D72" s="667"/>
      <c r="E72" s="667"/>
      <c r="F72" s="667"/>
      <c r="G72" s="667"/>
      <c r="H72" s="667"/>
      <c r="I72" s="667"/>
      <c r="J72" s="667"/>
      <c r="K72" s="667"/>
      <c r="L72" s="667"/>
      <c r="M72" s="667"/>
      <c r="N72" s="667"/>
      <c r="O72" s="667"/>
      <c r="P72" s="667"/>
      <c r="Q72" s="667"/>
      <c r="R72" s="667"/>
      <c r="S72" s="667"/>
      <c r="T72" s="667"/>
      <c r="U72" s="667"/>
      <c r="V72" s="667"/>
      <c r="W72" s="667"/>
      <c r="X72" s="667"/>
      <c r="Y72" s="667"/>
      <c r="Z72" s="667"/>
      <c r="AA72" s="667"/>
      <c r="AB72" s="667"/>
      <c r="AC72" s="667"/>
      <c r="AD72" s="667"/>
      <c r="AE72" s="667"/>
      <c r="AF72" s="667"/>
      <c r="AG72" s="667"/>
      <c r="AH72" s="667"/>
      <c r="AI72" s="667"/>
      <c r="AJ72" s="667"/>
      <c r="AK72" s="667"/>
      <c r="AL72" s="667"/>
      <c r="AM72" s="667"/>
      <c r="AN72" s="667"/>
      <c r="AO72" s="667"/>
      <c r="AP72" s="667"/>
      <c r="AQ72" s="667"/>
      <c r="AR72" s="667"/>
      <c r="AS72" s="667"/>
      <c r="AT72" s="667"/>
      <c r="AU72" s="667"/>
      <c r="AV72" s="667"/>
      <c r="AW72" s="667"/>
      <c r="AX72" s="667"/>
      <c r="AY72" s="667"/>
      <c r="AZ72" s="667"/>
      <c r="BA72" s="667"/>
      <c r="BB72" s="667"/>
      <c r="BC72" s="667"/>
      <c r="BD72" s="667"/>
      <c r="BE72" s="667"/>
      <c r="BF72" s="667"/>
      <c r="BG72" s="667"/>
      <c r="BH72" s="667"/>
      <c r="BI72" s="667"/>
      <c r="BJ72" s="667"/>
      <c r="BK72" s="667"/>
    </row>
    <row r="73" spans="2:63" ht="15" customHeight="1">
      <c r="B73" s="667"/>
      <c r="C73" s="667"/>
      <c r="D73" s="667"/>
      <c r="E73" s="667"/>
      <c r="F73" s="667"/>
      <c r="G73" s="667"/>
      <c r="H73" s="667"/>
      <c r="I73" s="667"/>
      <c r="J73" s="667"/>
      <c r="K73" s="667"/>
      <c r="L73" s="667"/>
      <c r="M73" s="667"/>
      <c r="N73" s="667"/>
      <c r="O73" s="667"/>
      <c r="P73" s="667"/>
      <c r="Q73" s="667"/>
      <c r="R73" s="667"/>
      <c r="S73" s="667"/>
      <c r="T73" s="667"/>
      <c r="U73" s="667"/>
      <c r="V73" s="667"/>
      <c r="W73" s="667"/>
      <c r="X73" s="667"/>
      <c r="Y73" s="667"/>
      <c r="Z73" s="667"/>
      <c r="AA73" s="667"/>
      <c r="AB73" s="667"/>
      <c r="AC73" s="667"/>
      <c r="AD73" s="667"/>
      <c r="AE73" s="667"/>
      <c r="AF73" s="667"/>
      <c r="AG73" s="667"/>
      <c r="AH73" s="667"/>
      <c r="AI73" s="667"/>
      <c r="AJ73" s="667"/>
      <c r="AK73" s="667"/>
      <c r="AL73" s="667"/>
      <c r="AM73" s="667"/>
      <c r="AN73" s="667"/>
      <c r="AO73" s="667"/>
      <c r="AP73" s="667"/>
      <c r="AQ73" s="667"/>
      <c r="AR73" s="667"/>
      <c r="AS73" s="667"/>
      <c r="AT73" s="667"/>
      <c r="AU73" s="667"/>
      <c r="AV73" s="667"/>
      <c r="AW73" s="667"/>
      <c r="AX73" s="667"/>
      <c r="AY73" s="667"/>
      <c r="AZ73" s="667"/>
      <c r="BA73" s="667"/>
      <c r="BB73" s="667"/>
      <c r="BC73" s="667"/>
      <c r="BD73" s="667"/>
      <c r="BE73" s="667"/>
      <c r="BF73" s="667"/>
      <c r="BG73" s="667"/>
      <c r="BH73" s="667"/>
      <c r="BI73" s="667"/>
      <c r="BJ73" s="667"/>
      <c r="BK73" s="667"/>
    </row>
    <row r="74" spans="2:63" ht="15" customHeight="1">
      <c r="B74" s="667"/>
      <c r="C74" s="667"/>
      <c r="D74" s="667"/>
      <c r="E74" s="667"/>
      <c r="F74" s="667"/>
      <c r="G74" s="667"/>
      <c r="H74" s="667"/>
      <c r="I74" s="667"/>
      <c r="J74" s="667"/>
      <c r="K74" s="667"/>
      <c r="L74" s="667"/>
      <c r="M74" s="667"/>
      <c r="N74" s="667"/>
      <c r="O74" s="667"/>
      <c r="P74" s="667"/>
      <c r="Q74" s="667"/>
      <c r="R74" s="667"/>
      <c r="S74" s="667"/>
      <c r="T74" s="667"/>
      <c r="U74" s="667"/>
      <c r="V74" s="667"/>
      <c r="W74" s="667"/>
      <c r="X74" s="667"/>
      <c r="Y74" s="667"/>
      <c r="Z74" s="667"/>
      <c r="AA74" s="667"/>
      <c r="AB74" s="667"/>
      <c r="AC74" s="667"/>
      <c r="AD74" s="667"/>
      <c r="AE74" s="667"/>
      <c r="AF74" s="667"/>
      <c r="AG74" s="667"/>
      <c r="AH74" s="667"/>
      <c r="AI74" s="667"/>
      <c r="AJ74" s="667"/>
      <c r="AK74" s="667"/>
      <c r="AL74" s="667"/>
      <c r="AM74" s="667"/>
      <c r="AN74" s="667"/>
      <c r="AO74" s="667"/>
      <c r="AP74" s="667"/>
      <c r="AQ74" s="667"/>
      <c r="AR74" s="667"/>
      <c r="AS74" s="667"/>
      <c r="AT74" s="667"/>
      <c r="AU74" s="667"/>
      <c r="AV74" s="667"/>
      <c r="AW74" s="667"/>
      <c r="AX74" s="667"/>
      <c r="AY74" s="667"/>
      <c r="AZ74" s="667"/>
      <c r="BA74" s="667"/>
      <c r="BB74" s="667"/>
      <c r="BC74" s="667"/>
      <c r="BD74" s="667"/>
      <c r="BE74" s="667"/>
      <c r="BF74" s="667"/>
      <c r="BG74" s="667"/>
      <c r="BH74" s="667"/>
      <c r="BI74" s="667"/>
      <c r="BJ74" s="667"/>
      <c r="BK74" s="667"/>
    </row>
    <row r="75" spans="2:63" ht="15" customHeight="1">
      <c r="B75" s="667"/>
      <c r="C75" s="667"/>
      <c r="D75" s="667"/>
      <c r="E75" s="667"/>
      <c r="F75" s="667"/>
      <c r="G75" s="667"/>
      <c r="H75" s="667"/>
      <c r="I75" s="667"/>
      <c r="J75" s="667"/>
      <c r="K75" s="667"/>
      <c r="L75" s="667"/>
      <c r="M75" s="667"/>
      <c r="N75" s="667"/>
      <c r="O75" s="667"/>
      <c r="P75" s="667"/>
      <c r="Q75" s="667"/>
      <c r="R75" s="667"/>
      <c r="S75" s="667"/>
      <c r="T75" s="667"/>
      <c r="U75" s="667"/>
      <c r="V75" s="667"/>
      <c r="W75" s="667"/>
      <c r="X75" s="667"/>
      <c r="Y75" s="667"/>
      <c r="Z75" s="667"/>
      <c r="AA75" s="667"/>
      <c r="AB75" s="667"/>
      <c r="AC75" s="667"/>
      <c r="AD75" s="667"/>
      <c r="AE75" s="667"/>
      <c r="AF75" s="667"/>
      <c r="AG75" s="667"/>
      <c r="AH75" s="667"/>
      <c r="AI75" s="667"/>
      <c r="AJ75" s="667"/>
      <c r="AK75" s="667"/>
      <c r="AL75" s="667"/>
      <c r="AM75" s="667"/>
      <c r="AN75" s="667"/>
      <c r="AO75" s="667"/>
      <c r="AP75" s="667"/>
      <c r="AQ75" s="667"/>
      <c r="AR75" s="667"/>
      <c r="AS75" s="667"/>
      <c r="AT75" s="667"/>
      <c r="AU75" s="667"/>
      <c r="AV75" s="667"/>
      <c r="AW75" s="667"/>
      <c r="AX75" s="667"/>
      <c r="AY75" s="667"/>
      <c r="AZ75" s="667"/>
      <c r="BA75" s="667"/>
      <c r="BB75" s="667"/>
      <c r="BC75" s="667"/>
      <c r="BD75" s="667"/>
      <c r="BE75" s="667"/>
      <c r="BF75" s="667"/>
      <c r="BG75" s="667"/>
      <c r="BH75" s="667"/>
      <c r="BI75" s="667"/>
      <c r="BJ75" s="667"/>
      <c r="BK75" s="667"/>
    </row>
    <row r="76" spans="2:63" ht="15" customHeight="1">
      <c r="B76" s="667"/>
      <c r="C76" s="667"/>
      <c r="D76" s="667"/>
      <c r="E76" s="667"/>
      <c r="F76" s="667"/>
      <c r="G76" s="667"/>
      <c r="H76" s="667"/>
      <c r="I76" s="667"/>
      <c r="J76" s="667"/>
      <c r="K76" s="667"/>
      <c r="L76" s="667"/>
      <c r="M76" s="667"/>
      <c r="N76" s="667"/>
      <c r="O76" s="667"/>
      <c r="P76" s="667"/>
      <c r="Q76" s="667"/>
      <c r="R76" s="667"/>
      <c r="S76" s="667"/>
      <c r="T76" s="667"/>
      <c r="U76" s="667"/>
      <c r="V76" s="667"/>
      <c r="W76" s="667"/>
      <c r="X76" s="667"/>
      <c r="Y76" s="667"/>
      <c r="Z76" s="667"/>
      <c r="AA76" s="667"/>
      <c r="AB76" s="667"/>
      <c r="AC76" s="667"/>
      <c r="AD76" s="667"/>
      <c r="AE76" s="667"/>
      <c r="AF76" s="667"/>
      <c r="AG76" s="667"/>
      <c r="AH76" s="667"/>
      <c r="AI76" s="667"/>
      <c r="AJ76" s="667"/>
      <c r="AK76" s="667"/>
      <c r="AL76" s="667"/>
      <c r="AM76" s="667"/>
      <c r="AN76" s="667"/>
      <c r="AO76" s="667"/>
      <c r="AP76" s="667"/>
      <c r="AQ76" s="667"/>
      <c r="AR76" s="667"/>
      <c r="AS76" s="667"/>
      <c r="AT76" s="667"/>
      <c r="AU76" s="667"/>
      <c r="AV76" s="667"/>
      <c r="AW76" s="667"/>
      <c r="AX76" s="667"/>
      <c r="AY76" s="667"/>
      <c r="AZ76" s="667"/>
      <c r="BA76" s="667"/>
      <c r="BB76" s="667"/>
      <c r="BC76" s="667"/>
      <c r="BD76" s="667"/>
      <c r="BE76" s="667"/>
      <c r="BF76" s="667"/>
      <c r="BG76" s="667"/>
      <c r="BH76" s="667"/>
      <c r="BI76" s="667"/>
      <c r="BJ76" s="667"/>
      <c r="BK76" s="667"/>
    </row>
    <row r="77" spans="2:63" ht="15" customHeight="1">
      <c r="B77" s="667"/>
      <c r="C77" s="667"/>
      <c r="D77" s="667"/>
      <c r="E77" s="667"/>
      <c r="F77" s="667"/>
      <c r="G77" s="667"/>
      <c r="H77" s="667"/>
      <c r="I77" s="667"/>
      <c r="J77" s="667"/>
      <c r="K77" s="667"/>
      <c r="L77" s="667"/>
      <c r="M77" s="667"/>
      <c r="N77" s="667"/>
      <c r="O77" s="667"/>
      <c r="P77" s="667"/>
      <c r="Q77" s="667"/>
      <c r="R77" s="667"/>
      <c r="S77" s="667"/>
      <c r="T77" s="667"/>
      <c r="U77" s="667"/>
      <c r="V77" s="667"/>
      <c r="W77" s="667"/>
      <c r="X77" s="667"/>
      <c r="Y77" s="667"/>
      <c r="Z77" s="667"/>
      <c r="AA77" s="667"/>
      <c r="AB77" s="667"/>
      <c r="AC77" s="667"/>
      <c r="AD77" s="667"/>
      <c r="AE77" s="667"/>
      <c r="AF77" s="667"/>
      <c r="AG77" s="667"/>
      <c r="AH77" s="667"/>
      <c r="AI77" s="667"/>
      <c r="AJ77" s="667"/>
      <c r="AK77" s="667"/>
      <c r="AL77" s="667"/>
      <c r="AM77" s="667"/>
      <c r="AN77" s="667"/>
      <c r="AO77" s="667"/>
      <c r="AP77" s="667"/>
      <c r="AQ77" s="667"/>
      <c r="AR77" s="667"/>
      <c r="AS77" s="667"/>
      <c r="AT77" s="667"/>
      <c r="AU77" s="667"/>
      <c r="AV77" s="667"/>
      <c r="AW77" s="667"/>
      <c r="AX77" s="667"/>
      <c r="AY77" s="667"/>
      <c r="AZ77" s="667"/>
      <c r="BA77" s="667"/>
      <c r="BB77" s="667"/>
      <c r="BC77" s="667"/>
      <c r="BD77" s="667"/>
      <c r="BE77" s="667"/>
      <c r="BF77" s="667"/>
      <c r="BG77" s="667"/>
      <c r="BH77" s="667"/>
      <c r="BI77" s="667"/>
      <c r="BJ77" s="667"/>
      <c r="BK77" s="667"/>
    </row>
    <row r="78" spans="2:63" ht="15" customHeight="1">
      <c r="B78" s="667"/>
      <c r="C78" s="667"/>
      <c r="D78" s="667"/>
      <c r="E78" s="667"/>
      <c r="F78" s="667"/>
      <c r="G78" s="667"/>
      <c r="H78" s="667"/>
      <c r="I78" s="667"/>
      <c r="J78" s="667"/>
      <c r="K78" s="667"/>
      <c r="L78" s="667"/>
      <c r="M78" s="667"/>
      <c r="N78" s="667"/>
      <c r="O78" s="667"/>
      <c r="P78" s="667"/>
      <c r="Q78" s="667"/>
      <c r="R78" s="667"/>
      <c r="S78" s="667"/>
      <c r="T78" s="667"/>
      <c r="U78" s="667"/>
      <c r="V78" s="667"/>
      <c r="W78" s="667"/>
      <c r="X78" s="667"/>
      <c r="Y78" s="667"/>
      <c r="Z78" s="667"/>
      <c r="AA78" s="667"/>
      <c r="AB78" s="667"/>
      <c r="AC78" s="667"/>
      <c r="AD78" s="667"/>
      <c r="AE78" s="667"/>
      <c r="AF78" s="667"/>
      <c r="AG78" s="667"/>
      <c r="AH78" s="667"/>
      <c r="AI78" s="667"/>
      <c r="AJ78" s="667"/>
      <c r="AK78" s="667"/>
      <c r="AL78" s="667"/>
      <c r="AM78" s="667"/>
      <c r="AN78" s="667"/>
      <c r="AO78" s="667"/>
      <c r="AP78" s="667"/>
      <c r="AQ78" s="667"/>
      <c r="AR78" s="667"/>
      <c r="AS78" s="667"/>
      <c r="AT78" s="667"/>
      <c r="AU78" s="667"/>
      <c r="AV78" s="667"/>
      <c r="AW78" s="667"/>
      <c r="AX78" s="667"/>
      <c r="AY78" s="667"/>
      <c r="AZ78" s="667"/>
      <c r="BA78" s="667"/>
      <c r="BB78" s="667"/>
      <c r="BC78" s="667"/>
      <c r="BD78" s="667"/>
      <c r="BE78" s="667"/>
      <c r="BF78" s="667"/>
      <c r="BG78" s="667"/>
      <c r="BH78" s="667"/>
      <c r="BI78" s="667"/>
      <c r="BJ78" s="667"/>
      <c r="BK78" s="667"/>
    </row>
    <row r="79" spans="2:63" ht="15" customHeight="1">
      <c r="B79" s="667"/>
      <c r="C79" s="667"/>
      <c r="D79" s="667"/>
      <c r="E79" s="667"/>
      <c r="F79" s="667"/>
      <c r="G79" s="667"/>
      <c r="H79" s="667"/>
      <c r="I79" s="667"/>
      <c r="J79" s="667"/>
      <c r="K79" s="667"/>
      <c r="L79" s="667"/>
      <c r="M79" s="667"/>
      <c r="N79" s="667"/>
      <c r="O79" s="667"/>
      <c r="P79" s="667"/>
      <c r="Q79" s="667"/>
      <c r="R79" s="667"/>
      <c r="S79" s="667"/>
      <c r="T79" s="667"/>
      <c r="U79" s="667"/>
      <c r="V79" s="667"/>
      <c r="W79" s="667"/>
      <c r="X79" s="667"/>
      <c r="Y79" s="667"/>
      <c r="Z79" s="667"/>
      <c r="AA79" s="667"/>
      <c r="AB79" s="667"/>
      <c r="AC79" s="667"/>
      <c r="AD79" s="667"/>
      <c r="AE79" s="667"/>
      <c r="AF79" s="667"/>
      <c r="AG79" s="667"/>
      <c r="AH79" s="667"/>
      <c r="AI79" s="667"/>
      <c r="AJ79" s="667"/>
      <c r="AK79" s="667"/>
      <c r="AL79" s="667"/>
      <c r="AM79" s="667"/>
      <c r="AN79" s="667"/>
      <c r="AO79" s="667"/>
      <c r="AP79" s="667"/>
      <c r="AQ79" s="667"/>
      <c r="AR79" s="667"/>
      <c r="AS79" s="667"/>
      <c r="AT79" s="667"/>
      <c r="AU79" s="667"/>
      <c r="AV79" s="667"/>
      <c r="AW79" s="667"/>
      <c r="AX79" s="667"/>
      <c r="AY79" s="667"/>
      <c r="AZ79" s="667"/>
      <c r="BA79" s="667"/>
      <c r="BB79" s="667"/>
      <c r="BC79" s="667"/>
      <c r="BD79" s="667"/>
      <c r="BE79" s="667"/>
      <c r="BF79" s="667"/>
      <c r="BG79" s="667"/>
      <c r="BH79" s="667"/>
      <c r="BI79" s="667"/>
      <c r="BJ79" s="667"/>
      <c r="BK79" s="667"/>
    </row>
    <row r="80" spans="2:63" ht="15" customHeight="1">
      <c r="B80" s="667"/>
      <c r="C80" s="667"/>
      <c r="D80" s="667"/>
      <c r="E80" s="667"/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7"/>
      <c r="BE80" s="667"/>
      <c r="BF80" s="667"/>
      <c r="BG80" s="667"/>
      <c r="BH80" s="667"/>
      <c r="BI80" s="667"/>
      <c r="BJ80" s="667"/>
      <c r="BK80" s="667"/>
    </row>
    <row r="81" spans="2:63" ht="15" customHeight="1">
      <c r="B81" s="667"/>
      <c r="C81" s="667"/>
      <c r="D81" s="667"/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7"/>
      <c r="P81" s="667"/>
      <c r="Q81" s="667"/>
      <c r="R81" s="667"/>
      <c r="S81" s="667"/>
      <c r="T81" s="667"/>
      <c r="U81" s="667"/>
      <c r="V81" s="667"/>
      <c r="W81" s="667"/>
      <c r="X81" s="667"/>
      <c r="Y81" s="667"/>
      <c r="Z81" s="667"/>
      <c r="AA81" s="667"/>
      <c r="AB81" s="667"/>
      <c r="AC81" s="667"/>
      <c r="AD81" s="667"/>
      <c r="AE81" s="667"/>
      <c r="AF81" s="667"/>
      <c r="AG81" s="667"/>
      <c r="AH81" s="667"/>
      <c r="AI81" s="667"/>
      <c r="AJ81" s="667"/>
      <c r="AK81" s="667"/>
      <c r="AL81" s="667"/>
      <c r="AM81" s="667"/>
      <c r="AN81" s="667"/>
      <c r="AO81" s="667"/>
      <c r="AP81" s="667"/>
      <c r="AQ81" s="667"/>
      <c r="AR81" s="667"/>
      <c r="AS81" s="667"/>
      <c r="AT81" s="667"/>
      <c r="AU81" s="667"/>
      <c r="AV81" s="667"/>
      <c r="AW81" s="667"/>
      <c r="AX81" s="667"/>
      <c r="AY81" s="667"/>
      <c r="AZ81" s="667"/>
      <c r="BA81" s="667"/>
      <c r="BB81" s="667"/>
      <c r="BC81" s="667"/>
      <c r="BD81" s="667"/>
      <c r="BE81" s="667"/>
      <c r="BF81" s="667"/>
      <c r="BG81" s="667"/>
      <c r="BH81" s="667"/>
      <c r="BI81" s="667"/>
      <c r="BJ81" s="667"/>
      <c r="BK81" s="667"/>
    </row>
    <row r="82" spans="2:63" ht="15" customHeight="1">
      <c r="B82" s="667"/>
      <c r="C82" s="667"/>
      <c r="D82" s="667"/>
      <c r="E82" s="667"/>
      <c r="F82" s="667"/>
      <c r="G82" s="667"/>
      <c r="H82" s="667"/>
      <c r="I82" s="667"/>
      <c r="J82" s="667"/>
      <c r="K82" s="667"/>
      <c r="L82" s="667"/>
      <c r="M82" s="667"/>
      <c r="N82" s="667"/>
      <c r="O82" s="667"/>
      <c r="P82" s="667"/>
      <c r="Q82" s="667"/>
      <c r="R82" s="667"/>
      <c r="S82" s="667"/>
      <c r="T82" s="667"/>
      <c r="U82" s="667"/>
      <c r="V82" s="667"/>
      <c r="W82" s="667"/>
      <c r="X82" s="667"/>
      <c r="Y82" s="667"/>
      <c r="Z82" s="667"/>
      <c r="AA82" s="667"/>
      <c r="AB82" s="667"/>
      <c r="AC82" s="667"/>
      <c r="AD82" s="667"/>
      <c r="AE82" s="667"/>
      <c r="AF82" s="667"/>
      <c r="AG82" s="667"/>
      <c r="AH82" s="667"/>
      <c r="AI82" s="667"/>
      <c r="AJ82" s="667"/>
      <c r="AK82" s="667"/>
      <c r="AL82" s="667"/>
      <c r="AM82" s="667"/>
      <c r="AN82" s="667"/>
      <c r="AO82" s="667"/>
      <c r="AP82" s="667"/>
      <c r="AQ82" s="667"/>
      <c r="AR82" s="667"/>
      <c r="AS82" s="667"/>
      <c r="AT82" s="667"/>
      <c r="AU82" s="667"/>
      <c r="AV82" s="667"/>
      <c r="AW82" s="667"/>
      <c r="AX82" s="667"/>
      <c r="AY82" s="667"/>
      <c r="AZ82" s="667"/>
      <c r="BA82" s="667"/>
      <c r="BB82" s="667"/>
      <c r="BC82" s="667"/>
      <c r="BD82" s="667"/>
      <c r="BE82" s="667"/>
      <c r="BF82" s="667"/>
      <c r="BG82" s="667"/>
      <c r="BH82" s="667"/>
      <c r="BI82" s="667"/>
      <c r="BJ82" s="667"/>
      <c r="BK82" s="667"/>
    </row>
    <row r="83" spans="2:63" ht="15" customHeight="1">
      <c r="B83" s="667"/>
      <c r="C83" s="667"/>
      <c r="D83" s="667"/>
      <c r="E83" s="667"/>
      <c r="F83" s="667"/>
      <c r="G83" s="667"/>
      <c r="H83" s="667"/>
      <c r="I83" s="667"/>
      <c r="J83" s="667"/>
      <c r="K83" s="667"/>
      <c r="L83" s="667"/>
      <c r="M83" s="667"/>
      <c r="N83" s="667"/>
      <c r="O83" s="667"/>
      <c r="P83" s="667"/>
      <c r="Q83" s="667"/>
      <c r="R83" s="667"/>
      <c r="S83" s="667"/>
      <c r="T83" s="667"/>
      <c r="U83" s="667"/>
      <c r="V83" s="667"/>
      <c r="W83" s="667"/>
      <c r="X83" s="667"/>
      <c r="Y83" s="667"/>
      <c r="Z83" s="667"/>
      <c r="AA83" s="667"/>
      <c r="AB83" s="667"/>
      <c r="AC83" s="667"/>
      <c r="AD83" s="667"/>
      <c r="AE83" s="667"/>
      <c r="AF83" s="667"/>
      <c r="AG83" s="667"/>
      <c r="AH83" s="667"/>
      <c r="AI83" s="667"/>
      <c r="AJ83" s="667"/>
      <c r="AK83" s="667"/>
      <c r="AL83" s="667"/>
      <c r="AM83" s="667"/>
      <c r="AN83" s="667"/>
      <c r="AO83" s="667"/>
      <c r="AP83" s="667"/>
      <c r="AQ83" s="667"/>
      <c r="AR83" s="667"/>
      <c r="AS83" s="667"/>
      <c r="AT83" s="667"/>
      <c r="AU83" s="667"/>
      <c r="AV83" s="667"/>
      <c r="AW83" s="667"/>
      <c r="AX83" s="667"/>
      <c r="AY83" s="667"/>
      <c r="AZ83" s="667"/>
      <c r="BA83" s="667"/>
      <c r="BB83" s="667"/>
      <c r="BC83" s="667"/>
      <c r="BD83" s="667"/>
      <c r="BE83" s="667"/>
      <c r="BF83" s="667"/>
      <c r="BG83" s="667"/>
      <c r="BH83" s="667"/>
      <c r="BI83" s="667"/>
      <c r="BJ83" s="667"/>
      <c r="BK83" s="667"/>
    </row>
    <row r="84" spans="2:63" ht="15" customHeight="1">
      <c r="B84" s="667"/>
      <c r="C84" s="667"/>
      <c r="D84" s="667"/>
      <c r="E84" s="667"/>
      <c r="F84" s="667"/>
      <c r="G84" s="667"/>
      <c r="H84" s="667"/>
      <c r="I84" s="667"/>
      <c r="J84" s="667"/>
      <c r="K84" s="667"/>
      <c r="L84" s="667"/>
      <c r="M84" s="667"/>
      <c r="N84" s="667"/>
      <c r="O84" s="667"/>
      <c r="P84" s="667"/>
      <c r="Q84" s="667"/>
      <c r="R84" s="667"/>
      <c r="S84" s="667"/>
      <c r="T84" s="667"/>
      <c r="U84" s="667"/>
      <c r="V84" s="667"/>
      <c r="W84" s="667"/>
      <c r="X84" s="667"/>
      <c r="Y84" s="667"/>
      <c r="Z84" s="667"/>
      <c r="AA84" s="667"/>
      <c r="AB84" s="667"/>
      <c r="AC84" s="667"/>
      <c r="AD84" s="667"/>
      <c r="AE84" s="667"/>
      <c r="AF84" s="667"/>
      <c r="AG84" s="667"/>
      <c r="AH84" s="667"/>
      <c r="AI84" s="667"/>
      <c r="AJ84" s="667"/>
      <c r="AK84" s="667"/>
      <c r="AL84" s="667"/>
      <c r="AM84" s="667"/>
      <c r="AN84" s="667"/>
      <c r="AO84" s="667"/>
      <c r="AP84" s="667"/>
      <c r="AQ84" s="667"/>
      <c r="AR84" s="667"/>
      <c r="AS84" s="667"/>
      <c r="AT84" s="667"/>
      <c r="AU84" s="667"/>
      <c r="AV84" s="667"/>
      <c r="AW84" s="667"/>
      <c r="AX84" s="667"/>
      <c r="AY84" s="667"/>
      <c r="AZ84" s="667"/>
      <c r="BA84" s="667"/>
      <c r="BB84" s="667"/>
      <c r="BC84" s="667"/>
      <c r="BD84" s="667"/>
      <c r="BE84" s="667"/>
      <c r="BF84" s="667"/>
      <c r="BG84" s="667"/>
      <c r="BH84" s="667"/>
      <c r="BI84" s="667"/>
      <c r="BJ84" s="667"/>
      <c r="BK84" s="667"/>
    </row>
    <row r="85" spans="2:63" ht="15" customHeight="1">
      <c r="B85" s="667"/>
      <c r="C85" s="667"/>
      <c r="D85" s="667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  <c r="Y85" s="667"/>
      <c r="Z85" s="667"/>
      <c r="AA85" s="667"/>
      <c r="AB85" s="667"/>
      <c r="AC85" s="667"/>
      <c r="AD85" s="667"/>
      <c r="AE85" s="667"/>
      <c r="AF85" s="667"/>
      <c r="AG85" s="667"/>
      <c r="AH85" s="667"/>
      <c r="AI85" s="667"/>
      <c r="AJ85" s="667"/>
      <c r="AK85" s="667"/>
      <c r="AL85" s="667"/>
      <c r="AM85" s="667"/>
      <c r="AN85" s="667"/>
      <c r="AO85" s="667"/>
      <c r="AP85" s="667"/>
      <c r="AQ85" s="667"/>
      <c r="AR85" s="667"/>
      <c r="AS85" s="667"/>
      <c r="AT85" s="667"/>
      <c r="AU85" s="667"/>
      <c r="AV85" s="667"/>
      <c r="AW85" s="667"/>
      <c r="AX85" s="667"/>
      <c r="AY85" s="667"/>
      <c r="AZ85" s="667"/>
      <c r="BA85" s="667"/>
      <c r="BB85" s="667"/>
      <c r="BC85" s="667"/>
      <c r="BD85" s="667"/>
      <c r="BE85" s="667"/>
      <c r="BF85" s="667"/>
      <c r="BG85" s="667"/>
      <c r="BH85" s="667"/>
      <c r="BI85" s="667"/>
      <c r="BJ85" s="667"/>
      <c r="BK85" s="667"/>
    </row>
    <row r="86" spans="2:63" ht="15" customHeight="1">
      <c r="B86" s="667"/>
      <c r="C86" s="667"/>
      <c r="D86" s="667"/>
      <c r="E86" s="667"/>
      <c r="F86" s="667"/>
      <c r="G86" s="667"/>
      <c r="H86" s="667"/>
      <c r="I86" s="667"/>
      <c r="J86" s="667"/>
      <c r="K86" s="667"/>
      <c r="L86" s="667"/>
      <c r="M86" s="667"/>
      <c r="N86" s="667"/>
      <c r="O86" s="667"/>
      <c r="P86" s="667"/>
      <c r="Q86" s="667"/>
      <c r="R86" s="667"/>
      <c r="S86" s="667"/>
      <c r="T86" s="667"/>
      <c r="U86" s="667"/>
      <c r="V86" s="667"/>
      <c r="W86" s="667"/>
      <c r="X86" s="667"/>
      <c r="Y86" s="667"/>
      <c r="Z86" s="667"/>
      <c r="AA86" s="667"/>
      <c r="AB86" s="667"/>
      <c r="AC86" s="667"/>
      <c r="AD86" s="667"/>
      <c r="AE86" s="667"/>
      <c r="AF86" s="667"/>
      <c r="AG86" s="667"/>
      <c r="AH86" s="667"/>
      <c r="AI86" s="667"/>
      <c r="AJ86" s="667"/>
      <c r="AK86" s="667"/>
      <c r="AL86" s="667"/>
      <c r="AM86" s="667"/>
      <c r="AN86" s="667"/>
      <c r="AO86" s="667"/>
      <c r="AP86" s="667"/>
      <c r="AQ86" s="667"/>
      <c r="AR86" s="667"/>
      <c r="AS86" s="667"/>
      <c r="AT86" s="667"/>
      <c r="AU86" s="667"/>
      <c r="AV86" s="667"/>
      <c r="AW86" s="667"/>
      <c r="AX86" s="667"/>
      <c r="AY86" s="667"/>
      <c r="AZ86" s="667"/>
      <c r="BA86" s="667"/>
      <c r="BB86" s="667"/>
      <c r="BC86" s="667"/>
      <c r="BD86" s="667"/>
      <c r="BE86" s="667"/>
      <c r="BF86" s="667"/>
      <c r="BG86" s="667"/>
      <c r="BH86" s="667"/>
      <c r="BI86" s="667"/>
      <c r="BJ86" s="667"/>
      <c r="BK86" s="667"/>
    </row>
    <row r="87" spans="2:63" ht="15" customHeight="1">
      <c r="B87" s="667"/>
      <c r="C87" s="667"/>
      <c r="D87" s="667"/>
      <c r="E87" s="667"/>
      <c r="F87" s="667"/>
      <c r="G87" s="667"/>
      <c r="H87" s="667"/>
      <c r="I87" s="667"/>
      <c r="J87" s="667"/>
      <c r="K87" s="667"/>
      <c r="L87" s="667"/>
      <c r="M87" s="667"/>
      <c r="N87" s="667"/>
      <c r="O87" s="667"/>
      <c r="P87" s="667"/>
      <c r="Q87" s="667"/>
      <c r="R87" s="667"/>
      <c r="S87" s="667"/>
      <c r="T87" s="667"/>
      <c r="U87" s="667"/>
      <c r="V87" s="667"/>
      <c r="W87" s="667"/>
      <c r="X87" s="667"/>
      <c r="Y87" s="667"/>
      <c r="Z87" s="667"/>
      <c r="AA87" s="667"/>
      <c r="AB87" s="667"/>
      <c r="AC87" s="667"/>
      <c r="AD87" s="667"/>
      <c r="AE87" s="667"/>
      <c r="AF87" s="667"/>
      <c r="AG87" s="667"/>
      <c r="AH87" s="667"/>
      <c r="AI87" s="667"/>
      <c r="AJ87" s="667"/>
      <c r="AK87" s="667"/>
      <c r="AL87" s="667"/>
      <c r="AM87" s="667"/>
      <c r="AN87" s="667"/>
      <c r="AO87" s="667"/>
      <c r="AP87" s="667"/>
      <c r="AQ87" s="667"/>
      <c r="AR87" s="667"/>
      <c r="AS87" s="667"/>
      <c r="AT87" s="667"/>
      <c r="AU87" s="667"/>
      <c r="AV87" s="667"/>
      <c r="AW87" s="667"/>
      <c r="AX87" s="667"/>
      <c r="AY87" s="667"/>
      <c r="AZ87" s="667"/>
      <c r="BA87" s="667"/>
      <c r="BB87" s="667"/>
      <c r="BC87" s="667"/>
      <c r="BD87" s="667"/>
      <c r="BE87" s="667"/>
      <c r="BF87" s="667"/>
      <c r="BG87" s="667"/>
      <c r="BH87" s="667"/>
      <c r="BI87" s="667"/>
      <c r="BJ87" s="667"/>
      <c r="BK87" s="667"/>
    </row>
    <row r="88" spans="2:63" ht="15" customHeight="1">
      <c r="B88" s="667"/>
      <c r="C88" s="667"/>
      <c r="D88" s="667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7"/>
      <c r="P88" s="667"/>
      <c r="Q88" s="667"/>
      <c r="R88" s="667"/>
      <c r="S88" s="667"/>
      <c r="T88" s="667"/>
      <c r="U88" s="667"/>
      <c r="V88" s="667"/>
      <c r="W88" s="667"/>
      <c r="X88" s="667"/>
      <c r="Y88" s="667"/>
      <c r="Z88" s="667"/>
      <c r="AA88" s="667"/>
      <c r="AB88" s="667"/>
      <c r="AC88" s="667"/>
      <c r="AD88" s="667"/>
      <c r="AE88" s="667"/>
      <c r="AF88" s="667"/>
      <c r="AG88" s="667"/>
      <c r="AH88" s="667"/>
      <c r="AI88" s="667"/>
      <c r="AJ88" s="667"/>
      <c r="AK88" s="667"/>
      <c r="AL88" s="667"/>
      <c r="AM88" s="667"/>
      <c r="AN88" s="667"/>
      <c r="AO88" s="667"/>
      <c r="AP88" s="667"/>
      <c r="AQ88" s="667"/>
      <c r="AR88" s="667"/>
      <c r="AS88" s="667"/>
      <c r="AT88" s="667"/>
      <c r="AU88" s="667"/>
      <c r="AV88" s="667"/>
      <c r="AW88" s="667"/>
      <c r="AX88" s="667"/>
      <c r="AY88" s="667"/>
      <c r="AZ88" s="667"/>
      <c r="BA88" s="667"/>
      <c r="BB88" s="667"/>
      <c r="BC88" s="667"/>
      <c r="BD88" s="667"/>
      <c r="BE88" s="667"/>
      <c r="BF88" s="667"/>
      <c r="BG88" s="667"/>
      <c r="BH88" s="667"/>
      <c r="BI88" s="667"/>
      <c r="BJ88" s="667"/>
      <c r="BK88" s="667"/>
    </row>
    <row r="89" spans="2:63" ht="15" customHeight="1">
      <c r="B89" s="667"/>
      <c r="C89" s="667"/>
      <c r="D89" s="667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7"/>
      <c r="AA89" s="667"/>
      <c r="AB89" s="667"/>
      <c r="AC89" s="667"/>
      <c r="AD89" s="667"/>
      <c r="AE89" s="667"/>
      <c r="AF89" s="667"/>
      <c r="AG89" s="667"/>
      <c r="AH89" s="667"/>
      <c r="AI89" s="667"/>
      <c r="AJ89" s="667"/>
      <c r="AK89" s="667"/>
      <c r="AL89" s="667"/>
      <c r="AM89" s="667"/>
      <c r="AN89" s="667"/>
      <c r="AO89" s="667"/>
      <c r="AP89" s="667"/>
      <c r="AQ89" s="667"/>
      <c r="AR89" s="667"/>
      <c r="AS89" s="667"/>
      <c r="AT89" s="667"/>
      <c r="AU89" s="667"/>
      <c r="AV89" s="667"/>
      <c r="AW89" s="667"/>
      <c r="AX89" s="667"/>
      <c r="AY89" s="667"/>
      <c r="AZ89" s="667"/>
      <c r="BA89" s="667"/>
      <c r="BB89" s="667"/>
      <c r="BC89" s="667"/>
      <c r="BD89" s="667"/>
      <c r="BE89" s="667"/>
      <c r="BF89" s="667"/>
      <c r="BG89" s="667"/>
      <c r="BH89" s="667"/>
      <c r="BI89" s="667"/>
      <c r="BJ89" s="667"/>
      <c r="BK89" s="667"/>
    </row>
    <row r="90" spans="2:63" ht="15" customHeight="1"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7"/>
      <c r="P90" s="667"/>
      <c r="Q90" s="667"/>
      <c r="R90" s="667"/>
      <c r="S90" s="667"/>
      <c r="T90" s="667"/>
      <c r="U90" s="667"/>
      <c r="V90" s="667"/>
      <c r="W90" s="667"/>
      <c r="X90" s="667"/>
      <c r="Y90" s="667"/>
      <c r="Z90" s="667"/>
      <c r="AA90" s="667"/>
      <c r="AB90" s="667"/>
      <c r="AC90" s="667"/>
      <c r="AD90" s="667"/>
      <c r="AE90" s="667"/>
      <c r="AF90" s="667"/>
      <c r="AG90" s="667"/>
      <c r="AH90" s="667"/>
      <c r="AI90" s="667"/>
      <c r="AJ90" s="667"/>
      <c r="AK90" s="667"/>
      <c r="AL90" s="667"/>
      <c r="AM90" s="667"/>
      <c r="AN90" s="667"/>
      <c r="AO90" s="667"/>
      <c r="AP90" s="667"/>
      <c r="AQ90" s="667"/>
      <c r="AR90" s="667"/>
      <c r="AS90" s="667"/>
      <c r="AT90" s="667"/>
      <c r="AU90" s="667"/>
      <c r="AV90" s="667"/>
      <c r="AW90" s="667"/>
      <c r="AX90" s="667"/>
      <c r="AY90" s="667"/>
      <c r="AZ90" s="667"/>
      <c r="BA90" s="667"/>
      <c r="BB90" s="667"/>
      <c r="BC90" s="667"/>
      <c r="BD90" s="667"/>
      <c r="BE90" s="667"/>
      <c r="BF90" s="667"/>
      <c r="BG90" s="667"/>
      <c r="BH90" s="667"/>
      <c r="BI90" s="667"/>
      <c r="BJ90" s="667"/>
      <c r="BK90" s="667"/>
    </row>
    <row r="91" spans="2:63" ht="15" customHeight="1">
      <c r="B91" s="667"/>
      <c r="C91" s="667"/>
      <c r="D91" s="667"/>
      <c r="E91" s="667"/>
      <c r="F91" s="667"/>
      <c r="G91" s="667"/>
      <c r="H91" s="667"/>
      <c r="I91" s="667"/>
      <c r="J91" s="667"/>
      <c r="K91" s="667"/>
      <c r="L91" s="667"/>
      <c r="M91" s="667"/>
      <c r="N91" s="667"/>
      <c r="O91" s="667"/>
      <c r="P91" s="667"/>
      <c r="Q91" s="667"/>
      <c r="R91" s="667"/>
      <c r="S91" s="667"/>
      <c r="T91" s="667"/>
      <c r="U91" s="667"/>
      <c r="V91" s="667"/>
      <c r="W91" s="667"/>
      <c r="X91" s="667"/>
      <c r="Y91" s="667"/>
      <c r="Z91" s="667"/>
      <c r="AA91" s="667"/>
      <c r="AB91" s="667"/>
      <c r="AC91" s="667"/>
      <c r="AD91" s="667"/>
      <c r="AE91" s="667"/>
      <c r="AF91" s="667"/>
      <c r="AG91" s="667"/>
      <c r="AH91" s="667"/>
      <c r="AI91" s="667"/>
      <c r="AJ91" s="667"/>
      <c r="AK91" s="667"/>
      <c r="AL91" s="667"/>
      <c r="AM91" s="667"/>
      <c r="AN91" s="667"/>
      <c r="AO91" s="667"/>
      <c r="AP91" s="667"/>
      <c r="AQ91" s="667"/>
      <c r="AR91" s="667"/>
      <c r="AS91" s="667"/>
      <c r="AT91" s="667"/>
      <c r="AU91" s="667"/>
      <c r="AV91" s="667"/>
      <c r="AW91" s="667"/>
      <c r="AX91" s="667"/>
      <c r="AY91" s="667"/>
      <c r="AZ91" s="667"/>
      <c r="BA91" s="667"/>
      <c r="BB91" s="667"/>
      <c r="BC91" s="667"/>
      <c r="BD91" s="667"/>
      <c r="BE91" s="667"/>
      <c r="BF91" s="667"/>
      <c r="BG91" s="667"/>
      <c r="BH91" s="667"/>
      <c r="BI91" s="667"/>
      <c r="BJ91" s="667"/>
      <c r="BK91" s="667"/>
    </row>
    <row r="92" spans="2:63" ht="15" customHeight="1">
      <c r="B92" s="667"/>
      <c r="C92" s="667"/>
      <c r="D92" s="667"/>
      <c r="E92" s="667"/>
      <c r="F92" s="667"/>
      <c r="G92" s="667"/>
      <c r="H92" s="667"/>
      <c r="I92" s="667"/>
      <c r="J92" s="667"/>
      <c r="K92" s="667"/>
      <c r="L92" s="667"/>
      <c r="M92" s="667"/>
      <c r="N92" s="667"/>
      <c r="O92" s="667"/>
      <c r="P92" s="667"/>
      <c r="Q92" s="667"/>
      <c r="R92" s="667"/>
      <c r="S92" s="667"/>
      <c r="T92" s="667"/>
      <c r="U92" s="667"/>
      <c r="V92" s="667"/>
      <c r="W92" s="667"/>
      <c r="X92" s="667"/>
      <c r="Y92" s="667"/>
      <c r="Z92" s="667"/>
      <c r="AA92" s="667"/>
      <c r="AB92" s="667"/>
      <c r="AC92" s="667"/>
      <c r="AD92" s="667"/>
      <c r="AE92" s="667"/>
      <c r="AF92" s="667"/>
      <c r="AG92" s="667"/>
      <c r="AH92" s="667"/>
      <c r="AI92" s="667"/>
      <c r="AJ92" s="667"/>
      <c r="AK92" s="667"/>
      <c r="AL92" s="667"/>
      <c r="AM92" s="667"/>
      <c r="AN92" s="667"/>
      <c r="AO92" s="667"/>
      <c r="AP92" s="667"/>
      <c r="AQ92" s="667"/>
      <c r="AR92" s="667"/>
      <c r="AS92" s="667"/>
      <c r="AT92" s="667"/>
      <c r="AU92" s="667"/>
      <c r="AV92" s="667"/>
      <c r="AW92" s="667"/>
      <c r="AX92" s="667"/>
      <c r="AY92" s="667"/>
      <c r="AZ92" s="667"/>
      <c r="BA92" s="667"/>
      <c r="BB92" s="667"/>
      <c r="BC92" s="667"/>
      <c r="BD92" s="667"/>
      <c r="BE92" s="667"/>
      <c r="BF92" s="667"/>
      <c r="BG92" s="667"/>
      <c r="BH92" s="667"/>
      <c r="BI92" s="667"/>
      <c r="BJ92" s="667"/>
      <c r="BK92" s="667"/>
    </row>
    <row r="93" spans="2:63" ht="15" customHeight="1">
      <c r="B93" s="667"/>
      <c r="C93" s="667"/>
      <c r="D93" s="667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7"/>
      <c r="P93" s="667"/>
      <c r="Q93" s="667"/>
      <c r="R93" s="667"/>
      <c r="S93" s="667"/>
      <c r="T93" s="667"/>
      <c r="U93" s="667"/>
      <c r="V93" s="667"/>
      <c r="W93" s="667"/>
      <c r="X93" s="667"/>
      <c r="Y93" s="667"/>
      <c r="Z93" s="667"/>
      <c r="AA93" s="667"/>
      <c r="AB93" s="667"/>
      <c r="AC93" s="667"/>
      <c r="AD93" s="667"/>
      <c r="AE93" s="667"/>
      <c r="AF93" s="667"/>
      <c r="AG93" s="667"/>
      <c r="AH93" s="667"/>
      <c r="AI93" s="667"/>
      <c r="AJ93" s="667"/>
      <c r="AK93" s="667"/>
      <c r="AL93" s="667"/>
      <c r="AM93" s="667"/>
      <c r="AN93" s="667"/>
      <c r="AO93" s="667"/>
      <c r="AP93" s="667"/>
      <c r="AQ93" s="667"/>
      <c r="AR93" s="667"/>
      <c r="AS93" s="667"/>
      <c r="AT93" s="667"/>
      <c r="AU93" s="667"/>
      <c r="AV93" s="667"/>
      <c r="AW93" s="667"/>
      <c r="AX93" s="667"/>
      <c r="AY93" s="667"/>
      <c r="AZ93" s="667"/>
      <c r="BA93" s="667"/>
      <c r="BB93" s="667"/>
      <c r="BC93" s="667"/>
      <c r="BD93" s="667"/>
      <c r="BE93" s="667"/>
      <c r="BF93" s="667"/>
      <c r="BG93" s="667"/>
      <c r="BH93" s="667"/>
      <c r="BI93" s="667"/>
      <c r="BJ93" s="667"/>
      <c r="BK93" s="667"/>
    </row>
    <row r="94" spans="2:63" ht="15" customHeight="1">
      <c r="B94" s="667"/>
      <c r="C94" s="667"/>
      <c r="D94" s="667"/>
      <c r="E94" s="667"/>
      <c r="F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67"/>
      <c r="S94" s="667"/>
      <c r="T94" s="667"/>
      <c r="U94" s="667"/>
      <c r="V94" s="667"/>
      <c r="W94" s="667"/>
      <c r="X94" s="667"/>
      <c r="Y94" s="667"/>
      <c r="Z94" s="667"/>
      <c r="AA94" s="667"/>
      <c r="AB94" s="667"/>
      <c r="AC94" s="667"/>
      <c r="AD94" s="667"/>
      <c r="AE94" s="667"/>
      <c r="AF94" s="667"/>
      <c r="AG94" s="667"/>
      <c r="AH94" s="667"/>
      <c r="AI94" s="667"/>
      <c r="AJ94" s="667"/>
      <c r="AK94" s="667"/>
      <c r="AL94" s="667"/>
      <c r="AM94" s="667"/>
      <c r="AN94" s="667"/>
      <c r="AO94" s="667"/>
      <c r="AP94" s="667"/>
      <c r="AQ94" s="667"/>
      <c r="AR94" s="667"/>
      <c r="AS94" s="667"/>
      <c r="AT94" s="667"/>
      <c r="AU94" s="667"/>
      <c r="AV94" s="667"/>
      <c r="AW94" s="667"/>
      <c r="AX94" s="667"/>
      <c r="AY94" s="667"/>
      <c r="AZ94" s="667"/>
      <c r="BA94" s="667"/>
      <c r="BB94" s="667"/>
      <c r="BC94" s="667"/>
      <c r="BD94" s="667"/>
      <c r="BE94" s="667"/>
      <c r="BF94" s="667"/>
      <c r="BG94" s="667"/>
      <c r="BH94" s="667"/>
      <c r="BI94" s="667"/>
      <c r="BJ94" s="667"/>
      <c r="BK94" s="667"/>
    </row>
    <row r="95" spans="2:63" ht="15" customHeight="1">
      <c r="B95" s="667"/>
      <c r="C95" s="667"/>
      <c r="D95" s="667"/>
      <c r="E95" s="667"/>
      <c r="F95" s="667"/>
      <c r="G95" s="667"/>
      <c r="H95" s="667"/>
      <c r="I95" s="667"/>
      <c r="J95" s="667"/>
      <c r="K95" s="667"/>
      <c r="L95" s="667"/>
      <c r="M95" s="667"/>
      <c r="N95" s="667"/>
      <c r="O95" s="667"/>
      <c r="P95" s="667"/>
      <c r="Q95" s="667"/>
      <c r="R95" s="667"/>
      <c r="S95" s="667"/>
      <c r="T95" s="667"/>
      <c r="U95" s="667"/>
      <c r="V95" s="667"/>
      <c r="W95" s="667"/>
      <c r="X95" s="667"/>
      <c r="Y95" s="667"/>
      <c r="Z95" s="667"/>
      <c r="AA95" s="667"/>
      <c r="AB95" s="667"/>
      <c r="AC95" s="667"/>
      <c r="AD95" s="667"/>
      <c r="AE95" s="667"/>
      <c r="AF95" s="667"/>
      <c r="AG95" s="667"/>
      <c r="AH95" s="667"/>
      <c r="AI95" s="667"/>
      <c r="AJ95" s="667"/>
      <c r="AK95" s="667"/>
      <c r="AL95" s="667"/>
      <c r="AM95" s="667"/>
      <c r="AN95" s="667"/>
      <c r="AO95" s="667"/>
      <c r="AP95" s="667"/>
      <c r="AQ95" s="667"/>
      <c r="AR95" s="667"/>
      <c r="AS95" s="667"/>
      <c r="AT95" s="667"/>
      <c r="AU95" s="667"/>
      <c r="AV95" s="667"/>
      <c r="AW95" s="667"/>
      <c r="AX95" s="667"/>
      <c r="AY95" s="667"/>
      <c r="AZ95" s="667"/>
      <c r="BA95" s="667"/>
      <c r="BB95" s="667"/>
      <c r="BC95" s="667"/>
      <c r="BD95" s="667"/>
      <c r="BE95" s="667"/>
      <c r="BF95" s="667"/>
      <c r="BG95" s="667"/>
      <c r="BH95" s="667"/>
      <c r="BI95" s="667"/>
      <c r="BJ95" s="667"/>
      <c r="BK95" s="667"/>
    </row>
    <row r="96" spans="2:63" ht="15" customHeight="1">
      <c r="B96" s="667"/>
      <c r="C96" s="667"/>
      <c r="D96" s="667"/>
      <c r="E96" s="667"/>
      <c r="F96" s="667"/>
      <c r="G96" s="667"/>
      <c r="H96" s="667"/>
      <c r="I96" s="667"/>
      <c r="J96" s="667"/>
      <c r="K96" s="667"/>
      <c r="L96" s="667"/>
      <c r="M96" s="667"/>
      <c r="N96" s="667"/>
      <c r="O96" s="667"/>
      <c r="P96" s="667"/>
      <c r="Q96" s="667"/>
      <c r="R96" s="667"/>
      <c r="S96" s="667"/>
      <c r="T96" s="667"/>
      <c r="U96" s="667"/>
      <c r="V96" s="667"/>
      <c r="W96" s="667"/>
      <c r="X96" s="667"/>
      <c r="Y96" s="667"/>
      <c r="Z96" s="667"/>
      <c r="AA96" s="667"/>
      <c r="AB96" s="667"/>
      <c r="AC96" s="667"/>
      <c r="AD96" s="667"/>
      <c r="AE96" s="667"/>
      <c r="AF96" s="667"/>
      <c r="AG96" s="667"/>
      <c r="AH96" s="667"/>
      <c r="AI96" s="667"/>
      <c r="AJ96" s="667"/>
      <c r="AK96" s="667"/>
      <c r="AL96" s="667"/>
      <c r="AM96" s="667"/>
      <c r="AN96" s="667"/>
      <c r="AO96" s="667"/>
      <c r="AP96" s="667"/>
      <c r="AQ96" s="667"/>
      <c r="AR96" s="667"/>
      <c r="AS96" s="667"/>
      <c r="AT96" s="667"/>
      <c r="AU96" s="667"/>
      <c r="AV96" s="667"/>
      <c r="AW96" s="667"/>
      <c r="AX96" s="667"/>
      <c r="AY96" s="667"/>
      <c r="AZ96" s="667"/>
      <c r="BA96" s="667"/>
      <c r="BB96" s="667"/>
      <c r="BC96" s="667"/>
      <c r="BD96" s="667"/>
      <c r="BE96" s="667"/>
      <c r="BF96" s="667"/>
      <c r="BG96" s="667"/>
      <c r="BH96" s="667"/>
      <c r="BI96" s="667"/>
      <c r="BJ96" s="667"/>
      <c r="BK96" s="667"/>
    </row>
    <row r="97" spans="2:63" ht="15" customHeight="1">
      <c r="B97" s="667"/>
      <c r="C97" s="667"/>
      <c r="D97" s="667"/>
      <c r="E97" s="667"/>
      <c r="F97" s="667"/>
      <c r="G97" s="667"/>
      <c r="H97" s="667"/>
      <c r="I97" s="667"/>
      <c r="J97" s="667"/>
      <c r="K97" s="667"/>
      <c r="L97" s="667"/>
      <c r="M97" s="667"/>
      <c r="N97" s="667"/>
      <c r="O97" s="667"/>
      <c r="P97" s="667"/>
      <c r="Q97" s="667"/>
      <c r="R97" s="667"/>
      <c r="S97" s="667"/>
      <c r="T97" s="667"/>
      <c r="U97" s="667"/>
      <c r="V97" s="667"/>
      <c r="W97" s="667"/>
      <c r="X97" s="667"/>
      <c r="Y97" s="667"/>
      <c r="Z97" s="667"/>
      <c r="AA97" s="667"/>
      <c r="AB97" s="667"/>
      <c r="AC97" s="667"/>
      <c r="AD97" s="667"/>
      <c r="AE97" s="667"/>
      <c r="AF97" s="667"/>
      <c r="AG97" s="667"/>
      <c r="AH97" s="667"/>
      <c r="AI97" s="667"/>
      <c r="AJ97" s="667"/>
      <c r="AK97" s="667"/>
      <c r="AL97" s="667"/>
      <c r="AM97" s="667"/>
      <c r="AN97" s="667"/>
      <c r="AO97" s="667"/>
      <c r="AP97" s="667"/>
      <c r="AQ97" s="667"/>
      <c r="AR97" s="667"/>
      <c r="AS97" s="667"/>
      <c r="AT97" s="667"/>
      <c r="AU97" s="667"/>
      <c r="AV97" s="667"/>
      <c r="AW97" s="667"/>
      <c r="AX97" s="667"/>
      <c r="AY97" s="667"/>
      <c r="AZ97" s="667"/>
      <c r="BA97" s="667"/>
      <c r="BB97" s="667"/>
      <c r="BC97" s="667"/>
      <c r="BD97" s="667"/>
      <c r="BE97" s="667"/>
      <c r="BF97" s="667"/>
      <c r="BG97" s="667"/>
      <c r="BH97" s="667"/>
      <c r="BI97" s="667"/>
      <c r="BJ97" s="667"/>
      <c r="BK97" s="667"/>
    </row>
    <row r="98" spans="2:63" ht="15" customHeight="1">
      <c r="B98" s="667"/>
      <c r="C98" s="667"/>
      <c r="D98" s="667"/>
      <c r="E98" s="667"/>
      <c r="F98" s="667"/>
      <c r="G98" s="667"/>
      <c r="H98" s="667"/>
      <c r="I98" s="667"/>
      <c r="J98" s="667"/>
      <c r="K98" s="667"/>
      <c r="L98" s="667"/>
      <c r="M98" s="667"/>
      <c r="N98" s="667"/>
      <c r="O98" s="667"/>
      <c r="P98" s="667"/>
      <c r="Q98" s="667"/>
      <c r="R98" s="667"/>
      <c r="S98" s="667"/>
      <c r="T98" s="667"/>
      <c r="U98" s="667"/>
      <c r="V98" s="667"/>
      <c r="W98" s="667"/>
      <c r="X98" s="667"/>
      <c r="Y98" s="667"/>
      <c r="Z98" s="667"/>
      <c r="AA98" s="667"/>
      <c r="AB98" s="667"/>
      <c r="AC98" s="667"/>
      <c r="AD98" s="667"/>
      <c r="AE98" s="667"/>
      <c r="AF98" s="667"/>
      <c r="AG98" s="667"/>
      <c r="AH98" s="667"/>
      <c r="AI98" s="667"/>
      <c r="AJ98" s="667"/>
      <c r="AK98" s="667"/>
      <c r="AL98" s="667"/>
      <c r="AM98" s="667"/>
      <c r="AN98" s="667"/>
      <c r="AO98" s="667"/>
      <c r="AP98" s="667"/>
      <c r="AQ98" s="667"/>
      <c r="AR98" s="667"/>
      <c r="AS98" s="667"/>
      <c r="AT98" s="667"/>
      <c r="AU98" s="667"/>
      <c r="AV98" s="667"/>
      <c r="AW98" s="667"/>
      <c r="AX98" s="667"/>
      <c r="AY98" s="667"/>
      <c r="AZ98" s="667"/>
      <c r="BA98" s="667"/>
      <c r="BB98" s="667"/>
      <c r="BC98" s="667"/>
      <c r="BD98" s="667"/>
      <c r="BE98" s="667"/>
      <c r="BF98" s="667"/>
      <c r="BG98" s="667"/>
      <c r="BH98" s="667"/>
      <c r="BI98" s="667"/>
      <c r="BJ98" s="667"/>
      <c r="BK98" s="667"/>
    </row>
    <row r="99" spans="2:63" ht="15" customHeight="1">
      <c r="B99" s="667"/>
      <c r="C99" s="667"/>
      <c r="D99" s="667"/>
      <c r="E99" s="667"/>
      <c r="F99" s="667"/>
      <c r="G99" s="667"/>
      <c r="H99" s="667"/>
      <c r="I99" s="667"/>
      <c r="J99" s="667"/>
      <c r="K99" s="667"/>
      <c r="L99" s="667"/>
      <c r="M99" s="667"/>
      <c r="N99" s="667"/>
      <c r="O99" s="667"/>
      <c r="P99" s="667"/>
      <c r="Q99" s="667"/>
      <c r="R99" s="667"/>
      <c r="S99" s="667"/>
      <c r="T99" s="667"/>
      <c r="U99" s="667"/>
      <c r="V99" s="667"/>
      <c r="W99" s="667"/>
      <c r="X99" s="667"/>
      <c r="Y99" s="667"/>
      <c r="Z99" s="667"/>
      <c r="AA99" s="667"/>
      <c r="AB99" s="667"/>
      <c r="AC99" s="667"/>
      <c r="AD99" s="667"/>
      <c r="AE99" s="667"/>
      <c r="AF99" s="667"/>
      <c r="AG99" s="667"/>
      <c r="AH99" s="667"/>
      <c r="AI99" s="667"/>
      <c r="AJ99" s="667"/>
      <c r="AK99" s="667"/>
      <c r="AL99" s="667"/>
      <c r="AM99" s="667"/>
      <c r="AN99" s="667"/>
      <c r="AO99" s="667"/>
      <c r="AP99" s="667"/>
      <c r="AQ99" s="667"/>
      <c r="AR99" s="667"/>
      <c r="AS99" s="667"/>
      <c r="AT99" s="667"/>
      <c r="AU99" s="667"/>
      <c r="AV99" s="667"/>
      <c r="AW99" s="667"/>
      <c r="AX99" s="667"/>
      <c r="AY99" s="667"/>
      <c r="AZ99" s="667"/>
      <c r="BA99" s="667"/>
      <c r="BB99" s="667"/>
      <c r="BC99" s="667"/>
      <c r="BD99" s="667"/>
      <c r="BE99" s="667"/>
      <c r="BF99" s="667"/>
      <c r="BG99" s="667"/>
      <c r="BH99" s="667"/>
      <c r="BI99" s="667"/>
      <c r="BJ99" s="667"/>
      <c r="BK99" s="667"/>
    </row>
    <row r="100" spans="2:63" ht="15" customHeight="1">
      <c r="B100" s="667"/>
      <c r="C100" s="667"/>
      <c r="D100" s="667"/>
      <c r="E100" s="667"/>
      <c r="F100" s="667"/>
      <c r="G100" s="667"/>
      <c r="H100" s="667"/>
      <c r="I100" s="667"/>
      <c r="J100" s="667"/>
      <c r="K100" s="667"/>
      <c r="L100" s="667"/>
      <c r="M100" s="667"/>
      <c r="N100" s="667"/>
      <c r="O100" s="667"/>
      <c r="P100" s="667"/>
      <c r="Q100" s="667"/>
      <c r="R100" s="667"/>
      <c r="S100" s="667"/>
      <c r="T100" s="667"/>
      <c r="U100" s="667"/>
      <c r="V100" s="667"/>
      <c r="W100" s="667"/>
      <c r="X100" s="667"/>
      <c r="Y100" s="667"/>
      <c r="Z100" s="667"/>
      <c r="AA100" s="667"/>
      <c r="AB100" s="667"/>
      <c r="AC100" s="667"/>
      <c r="AD100" s="667"/>
      <c r="AE100" s="667"/>
      <c r="AF100" s="667"/>
      <c r="AG100" s="667"/>
      <c r="AH100" s="667"/>
      <c r="AI100" s="667"/>
      <c r="AJ100" s="667"/>
      <c r="AK100" s="667"/>
      <c r="AL100" s="667"/>
      <c r="AM100" s="667"/>
      <c r="AN100" s="667"/>
      <c r="AO100" s="667"/>
      <c r="AP100" s="667"/>
      <c r="AQ100" s="667"/>
      <c r="AR100" s="667"/>
      <c r="AS100" s="667"/>
      <c r="AT100" s="667"/>
      <c r="AU100" s="667"/>
      <c r="AV100" s="667"/>
      <c r="AW100" s="667"/>
      <c r="AX100" s="667"/>
      <c r="AY100" s="667"/>
      <c r="AZ100" s="667"/>
      <c r="BA100" s="667"/>
      <c r="BB100" s="667"/>
      <c r="BC100" s="667"/>
      <c r="BD100" s="667"/>
      <c r="BE100" s="667"/>
      <c r="BF100" s="667"/>
      <c r="BG100" s="667"/>
      <c r="BH100" s="667"/>
      <c r="BI100" s="667"/>
      <c r="BJ100" s="667"/>
      <c r="BK100" s="667"/>
    </row>
    <row r="101" spans="2:63" ht="15" customHeight="1">
      <c r="B101" s="667"/>
      <c r="C101" s="667"/>
      <c r="D101" s="667"/>
      <c r="E101" s="667"/>
      <c r="F101" s="667"/>
      <c r="G101" s="667"/>
      <c r="H101" s="667"/>
      <c r="I101" s="667"/>
      <c r="J101" s="667"/>
      <c r="K101" s="667"/>
      <c r="L101" s="667"/>
      <c r="M101" s="667"/>
      <c r="N101" s="667"/>
      <c r="O101" s="667"/>
      <c r="P101" s="667"/>
      <c r="Q101" s="667"/>
      <c r="R101" s="667"/>
      <c r="S101" s="667"/>
      <c r="T101" s="667"/>
      <c r="U101" s="667"/>
      <c r="V101" s="667"/>
      <c r="W101" s="667"/>
      <c r="X101" s="667"/>
      <c r="Y101" s="667"/>
      <c r="Z101" s="667"/>
      <c r="AA101" s="667"/>
      <c r="AB101" s="667"/>
      <c r="AC101" s="667"/>
      <c r="AD101" s="667"/>
      <c r="AE101" s="667"/>
      <c r="AF101" s="667"/>
      <c r="AG101" s="667"/>
      <c r="AH101" s="667"/>
      <c r="AI101" s="667"/>
      <c r="AJ101" s="667"/>
      <c r="AK101" s="667"/>
      <c r="AL101" s="667"/>
      <c r="AM101" s="667"/>
      <c r="AN101" s="667"/>
      <c r="AO101" s="667"/>
      <c r="AP101" s="667"/>
      <c r="AQ101" s="667"/>
      <c r="AR101" s="667"/>
      <c r="AS101" s="667"/>
      <c r="AT101" s="667"/>
      <c r="AU101" s="667"/>
      <c r="AV101" s="667"/>
      <c r="AW101" s="667"/>
      <c r="AX101" s="667"/>
      <c r="AY101" s="667"/>
      <c r="AZ101" s="667"/>
      <c r="BA101" s="667"/>
      <c r="BB101" s="667"/>
      <c r="BC101" s="667"/>
      <c r="BD101" s="667"/>
      <c r="BE101" s="667"/>
      <c r="BF101" s="667"/>
      <c r="BG101" s="667"/>
      <c r="BH101" s="667"/>
      <c r="BI101" s="667"/>
      <c r="BJ101" s="667"/>
      <c r="BK101" s="667"/>
    </row>
    <row r="102" spans="2:63" ht="15" customHeight="1">
      <c r="B102" s="667"/>
      <c r="C102" s="667"/>
      <c r="D102" s="667"/>
      <c r="E102" s="667"/>
      <c r="F102" s="667"/>
      <c r="G102" s="667"/>
      <c r="H102" s="667"/>
      <c r="I102" s="667"/>
      <c r="J102" s="667"/>
      <c r="K102" s="667"/>
      <c r="L102" s="667"/>
      <c r="M102" s="667"/>
      <c r="N102" s="667"/>
      <c r="O102" s="667"/>
      <c r="P102" s="667"/>
      <c r="Q102" s="667"/>
      <c r="R102" s="667"/>
      <c r="S102" s="667"/>
      <c r="T102" s="667"/>
      <c r="U102" s="667"/>
      <c r="V102" s="667"/>
      <c r="W102" s="667"/>
      <c r="X102" s="667"/>
      <c r="Y102" s="667"/>
      <c r="Z102" s="667"/>
      <c r="AA102" s="667"/>
      <c r="AB102" s="667"/>
      <c r="AC102" s="667"/>
      <c r="AD102" s="667"/>
      <c r="AE102" s="667"/>
      <c r="AF102" s="667"/>
      <c r="AG102" s="667"/>
      <c r="AH102" s="667"/>
      <c r="AI102" s="667"/>
      <c r="AJ102" s="667"/>
      <c r="AK102" s="667"/>
      <c r="AL102" s="667"/>
      <c r="AM102" s="667"/>
      <c r="AN102" s="667"/>
      <c r="AO102" s="667"/>
      <c r="AP102" s="667"/>
      <c r="AQ102" s="667"/>
      <c r="AR102" s="667"/>
      <c r="AS102" s="667"/>
      <c r="AT102" s="667"/>
      <c r="AU102" s="667"/>
      <c r="AV102" s="667"/>
      <c r="AW102" s="667"/>
      <c r="AX102" s="667"/>
      <c r="AY102" s="667"/>
      <c r="AZ102" s="667"/>
      <c r="BA102" s="667"/>
      <c r="BB102" s="667"/>
      <c r="BC102" s="667"/>
      <c r="BD102" s="667"/>
      <c r="BE102" s="667"/>
      <c r="BF102" s="667"/>
      <c r="BG102" s="667"/>
      <c r="BH102" s="667"/>
      <c r="BI102" s="667"/>
      <c r="BJ102" s="667"/>
      <c r="BK102" s="667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</sheetData>
  <mergeCells count="1">
    <mergeCell ref="A5:A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00390625" style="376" customWidth="1"/>
    <col min="2" max="2" width="8.7109375" style="376" customWidth="1"/>
    <col min="3" max="3" width="1.7109375" style="376" customWidth="1"/>
    <col min="4" max="4" width="8.7109375" style="376" customWidth="1"/>
    <col min="5" max="5" width="1.7109375" style="376" customWidth="1"/>
    <col min="6" max="6" width="9.00390625" style="586" customWidth="1"/>
    <col min="7" max="7" width="1.7109375" style="586" customWidth="1"/>
    <col min="8" max="8" width="8.7109375" style="376" customWidth="1"/>
    <col min="9" max="9" width="1.7109375" style="376" customWidth="1"/>
    <col min="10" max="10" width="8.7109375" style="376" customWidth="1"/>
    <col min="11" max="11" width="1.7109375" style="376" customWidth="1"/>
    <col min="12" max="12" width="9.00390625" style="376" customWidth="1"/>
    <col min="13" max="13" width="1.7109375" style="376" customWidth="1"/>
    <col min="14" max="14" width="2.421875" style="459" customWidth="1"/>
    <col min="15" max="137" width="11.57421875" style="459" customWidth="1"/>
    <col min="138" max="16384" width="11.57421875" style="376" customWidth="1"/>
  </cols>
  <sheetData>
    <row r="1" spans="1:13" ht="15">
      <c r="A1" s="85" t="s">
        <v>24</v>
      </c>
      <c r="B1" s="85"/>
      <c r="C1" s="85"/>
      <c r="D1" s="85"/>
      <c r="E1" s="85"/>
      <c r="F1" s="521"/>
      <c r="G1" s="521"/>
      <c r="H1" s="522"/>
      <c r="I1" s="522"/>
      <c r="J1" s="522"/>
      <c r="K1" s="522"/>
      <c r="L1" s="523"/>
      <c r="M1" s="524"/>
    </row>
    <row r="2" spans="1:13" ht="12.75">
      <c r="A2" s="377" t="s">
        <v>58</v>
      </c>
      <c r="B2" s="377"/>
      <c r="C2" s="377"/>
      <c r="D2" s="377"/>
      <c r="E2" s="377"/>
      <c r="F2" s="525"/>
      <c r="G2" s="525"/>
      <c r="H2" s="526"/>
      <c r="I2" s="526"/>
      <c r="J2" s="526"/>
      <c r="K2" s="526"/>
      <c r="L2" s="526"/>
      <c r="M2" s="524"/>
    </row>
    <row r="3" spans="1:137" s="92" customFormat="1" ht="12.75">
      <c r="A3" s="377" t="s">
        <v>332</v>
      </c>
      <c r="B3" s="377"/>
      <c r="C3" s="377"/>
      <c r="D3" s="377"/>
      <c r="E3" s="377"/>
      <c r="F3" s="525"/>
      <c r="G3" s="525"/>
      <c r="H3" s="526"/>
      <c r="I3" s="526"/>
      <c r="J3" s="526"/>
      <c r="K3" s="526"/>
      <c r="L3" s="526"/>
      <c r="M3" s="526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  <c r="DA3" s="475"/>
      <c r="DB3" s="475"/>
      <c r="DC3" s="475"/>
      <c r="DD3" s="475"/>
      <c r="DE3" s="475"/>
      <c r="DF3" s="475"/>
      <c r="DG3" s="475"/>
      <c r="DH3" s="475"/>
      <c r="DI3" s="475"/>
      <c r="DJ3" s="475"/>
      <c r="DK3" s="475"/>
      <c r="DL3" s="475"/>
      <c r="DM3" s="475"/>
      <c r="DN3" s="475"/>
      <c r="DO3" s="475"/>
      <c r="DP3" s="475"/>
      <c r="DQ3" s="475"/>
      <c r="DR3" s="475"/>
      <c r="DS3" s="475"/>
      <c r="DT3" s="475"/>
      <c r="DU3" s="475"/>
      <c r="DV3" s="475"/>
      <c r="DW3" s="475"/>
      <c r="DX3" s="475"/>
      <c r="DY3" s="475"/>
      <c r="DZ3" s="475"/>
      <c r="EA3" s="475"/>
      <c r="EB3" s="475"/>
      <c r="EC3" s="475"/>
      <c r="ED3" s="475"/>
      <c r="EE3" s="475"/>
      <c r="EF3" s="475"/>
      <c r="EG3" s="475"/>
    </row>
    <row r="4" spans="1:137" s="92" customFormat="1" ht="5.25" customHeight="1">
      <c r="A4" s="85"/>
      <c r="B4" s="102"/>
      <c r="C4" s="102"/>
      <c r="D4" s="102"/>
      <c r="E4" s="102"/>
      <c r="F4" s="528"/>
      <c r="G4" s="528"/>
      <c r="H4" s="526"/>
      <c r="I4" s="526"/>
      <c r="J4" s="526"/>
      <c r="K4" s="526"/>
      <c r="L4" s="526"/>
      <c r="M4" s="526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5"/>
      <c r="BX4" s="475"/>
      <c r="BY4" s="475"/>
      <c r="BZ4" s="475"/>
      <c r="CA4" s="475"/>
      <c r="CB4" s="475"/>
      <c r="CC4" s="475"/>
      <c r="CD4" s="475"/>
      <c r="CE4" s="475"/>
      <c r="CF4" s="475"/>
      <c r="CG4" s="475"/>
      <c r="CH4" s="475"/>
      <c r="CI4" s="475"/>
      <c r="CJ4" s="475"/>
      <c r="CK4" s="475"/>
      <c r="CL4" s="475"/>
      <c r="CM4" s="475"/>
      <c r="CN4" s="475"/>
      <c r="CO4" s="475"/>
      <c r="CP4" s="475"/>
      <c r="CQ4" s="475"/>
      <c r="CR4" s="475"/>
      <c r="CS4" s="475"/>
      <c r="CT4" s="475"/>
      <c r="CU4" s="475"/>
      <c r="CV4" s="475"/>
      <c r="CW4" s="475"/>
      <c r="CX4" s="475"/>
      <c r="CY4" s="475"/>
      <c r="CZ4" s="475"/>
      <c r="DA4" s="475"/>
      <c r="DB4" s="475"/>
      <c r="DC4" s="475"/>
      <c r="DD4" s="475"/>
      <c r="DE4" s="475"/>
      <c r="DF4" s="475"/>
      <c r="DG4" s="475"/>
      <c r="DH4" s="475"/>
      <c r="DI4" s="475"/>
      <c r="DJ4" s="475"/>
      <c r="DK4" s="475"/>
      <c r="DL4" s="475"/>
      <c r="DM4" s="475"/>
      <c r="DN4" s="475"/>
      <c r="DO4" s="475"/>
      <c r="DP4" s="475"/>
      <c r="DQ4" s="475"/>
      <c r="DR4" s="475"/>
      <c r="DS4" s="475"/>
      <c r="DT4" s="475"/>
      <c r="DU4" s="475"/>
      <c r="DV4" s="475"/>
      <c r="DW4" s="475"/>
      <c r="DX4" s="475"/>
      <c r="DY4" s="475"/>
      <c r="DZ4" s="475"/>
      <c r="EA4" s="475"/>
      <c r="EB4" s="475"/>
      <c r="EC4" s="475"/>
      <c r="ED4" s="475"/>
      <c r="EE4" s="475"/>
      <c r="EF4" s="475"/>
      <c r="EG4" s="475"/>
    </row>
    <row r="5" spans="1:13" ht="12.75">
      <c r="A5" s="529"/>
      <c r="B5" s="530" t="s">
        <v>329</v>
      </c>
      <c r="C5" s="531"/>
      <c r="D5" s="531"/>
      <c r="E5" s="531"/>
      <c r="F5" s="532"/>
      <c r="G5" s="533"/>
      <c r="H5" s="530" t="s">
        <v>286</v>
      </c>
      <c r="I5" s="531"/>
      <c r="J5" s="531"/>
      <c r="K5" s="531"/>
      <c r="L5" s="531"/>
      <c r="M5" s="534"/>
    </row>
    <row r="6" spans="1:137" s="152" customFormat="1" ht="14.25">
      <c r="A6" s="536" t="s">
        <v>59</v>
      </c>
      <c r="B6" s="537" t="s">
        <v>30</v>
      </c>
      <c r="C6" s="538"/>
      <c r="D6" s="537" t="s">
        <v>60</v>
      </c>
      <c r="E6" s="538"/>
      <c r="F6" s="539" t="s">
        <v>28</v>
      </c>
      <c r="G6" s="540"/>
      <c r="H6" s="537" t="s">
        <v>30</v>
      </c>
      <c r="I6" s="538"/>
      <c r="J6" s="537" t="s">
        <v>60</v>
      </c>
      <c r="K6" s="538"/>
      <c r="L6" s="539" t="s">
        <v>28</v>
      </c>
      <c r="M6" s="541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9"/>
      <c r="BZ6" s="499"/>
      <c r="CA6" s="499"/>
      <c r="CB6" s="499"/>
      <c r="CC6" s="499"/>
      <c r="CD6" s="499"/>
      <c r="CE6" s="499"/>
      <c r="CF6" s="499"/>
      <c r="CG6" s="499"/>
      <c r="CH6" s="499"/>
      <c r="CI6" s="499"/>
      <c r="CJ6" s="499"/>
      <c r="CK6" s="499"/>
      <c r="CL6" s="499"/>
      <c r="CM6" s="499"/>
      <c r="CN6" s="499"/>
      <c r="CO6" s="499"/>
      <c r="CP6" s="499"/>
      <c r="CQ6" s="499"/>
      <c r="CR6" s="499"/>
      <c r="CS6" s="499"/>
      <c r="CT6" s="499"/>
      <c r="CU6" s="499"/>
      <c r="CV6" s="499"/>
      <c r="CW6" s="499"/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499"/>
      <c r="DV6" s="499"/>
      <c r="DW6" s="499"/>
      <c r="DX6" s="499"/>
      <c r="DY6" s="499"/>
      <c r="DZ6" s="499"/>
      <c r="EA6" s="499"/>
      <c r="EB6" s="499"/>
      <c r="EC6" s="499"/>
      <c r="ED6" s="499"/>
      <c r="EE6" s="499"/>
      <c r="EF6" s="499"/>
      <c r="EG6" s="499"/>
    </row>
    <row r="7" spans="1:137" s="152" customFormat="1" ht="14.25">
      <c r="A7" s="536" t="s">
        <v>61</v>
      </c>
      <c r="B7" s="542" t="s">
        <v>62</v>
      </c>
      <c r="C7" s="543"/>
      <c r="D7" s="542" t="s">
        <v>31</v>
      </c>
      <c r="E7" s="543"/>
      <c r="F7" s="544" t="s">
        <v>32</v>
      </c>
      <c r="G7" s="545"/>
      <c r="H7" s="542" t="s">
        <v>62</v>
      </c>
      <c r="I7" s="543"/>
      <c r="J7" s="542" t="s">
        <v>31</v>
      </c>
      <c r="K7" s="543"/>
      <c r="L7" s="544" t="s">
        <v>32</v>
      </c>
      <c r="M7" s="546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DX7" s="499"/>
      <c r="DY7" s="499"/>
      <c r="DZ7" s="499"/>
      <c r="EA7" s="499"/>
      <c r="EB7" s="499"/>
      <c r="EC7" s="499"/>
      <c r="ED7" s="499"/>
      <c r="EE7" s="499"/>
      <c r="EF7" s="499"/>
      <c r="EG7" s="499"/>
    </row>
    <row r="8" spans="1:137" s="152" customFormat="1" ht="14.25">
      <c r="A8" s="547" t="s">
        <v>63</v>
      </c>
      <c r="B8" s="548"/>
      <c r="C8" s="549"/>
      <c r="D8" s="550"/>
      <c r="E8" s="549"/>
      <c r="F8" s="551" t="s">
        <v>34</v>
      </c>
      <c r="G8" s="552"/>
      <c r="H8" s="550"/>
      <c r="I8" s="549"/>
      <c r="J8" s="550"/>
      <c r="K8" s="549"/>
      <c r="L8" s="551" t="s">
        <v>34</v>
      </c>
      <c r="M8" s="546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499"/>
      <c r="BL8" s="499"/>
      <c r="BM8" s="499"/>
      <c r="BN8" s="499"/>
      <c r="BO8" s="499"/>
      <c r="BP8" s="499"/>
      <c r="BQ8" s="499"/>
      <c r="BR8" s="499"/>
      <c r="BS8" s="499"/>
      <c r="BT8" s="499"/>
      <c r="BU8" s="499"/>
      <c r="BV8" s="499"/>
      <c r="BW8" s="499"/>
      <c r="BX8" s="499"/>
      <c r="BY8" s="499"/>
      <c r="BZ8" s="499"/>
      <c r="CA8" s="499"/>
      <c r="CB8" s="499"/>
      <c r="CC8" s="499"/>
      <c r="CD8" s="499"/>
      <c r="CE8" s="499"/>
      <c r="CF8" s="499"/>
      <c r="CG8" s="499"/>
      <c r="CH8" s="499"/>
      <c r="CI8" s="499"/>
      <c r="CJ8" s="499"/>
      <c r="CK8" s="499"/>
      <c r="CL8" s="499"/>
      <c r="CM8" s="499"/>
      <c r="CN8" s="499"/>
      <c r="CO8" s="499"/>
      <c r="CP8" s="499"/>
      <c r="CQ8" s="499"/>
      <c r="CR8" s="499"/>
      <c r="CS8" s="499"/>
      <c r="CT8" s="499"/>
      <c r="CU8" s="499"/>
      <c r="CV8" s="499"/>
      <c r="CW8" s="499"/>
      <c r="CX8" s="499"/>
      <c r="CY8" s="499"/>
      <c r="CZ8" s="499"/>
      <c r="DA8" s="499"/>
      <c r="DB8" s="499"/>
      <c r="DC8" s="499"/>
      <c r="DD8" s="499"/>
      <c r="DE8" s="499"/>
      <c r="DF8" s="499"/>
      <c r="DG8" s="499"/>
      <c r="DH8" s="499"/>
      <c r="DI8" s="499"/>
      <c r="DJ8" s="499"/>
      <c r="DK8" s="499"/>
      <c r="DL8" s="499"/>
      <c r="DM8" s="499"/>
      <c r="DN8" s="499"/>
      <c r="DO8" s="499"/>
      <c r="DP8" s="499"/>
      <c r="DQ8" s="499"/>
      <c r="DR8" s="499"/>
      <c r="DS8" s="499"/>
      <c r="DT8" s="499"/>
      <c r="DU8" s="499"/>
      <c r="DV8" s="499"/>
      <c r="DW8" s="499"/>
      <c r="DX8" s="499"/>
      <c r="DY8" s="499"/>
      <c r="DZ8" s="499"/>
      <c r="EA8" s="499"/>
      <c r="EB8" s="499"/>
      <c r="EC8" s="499"/>
      <c r="ED8" s="499"/>
      <c r="EE8" s="499"/>
      <c r="EF8" s="499"/>
      <c r="EG8" s="499"/>
    </row>
    <row r="9" spans="1:137" s="393" customFormat="1" ht="13.5" customHeight="1">
      <c r="A9" s="553" t="s">
        <v>64</v>
      </c>
      <c r="B9" s="554">
        <v>317</v>
      </c>
      <c r="C9" s="555"/>
      <c r="D9" s="556">
        <v>12063</v>
      </c>
      <c r="E9" s="557"/>
      <c r="F9" s="558">
        <f aca="true" t="shared" si="0" ref="F9:F42">+B9*1000/D9</f>
        <v>26.278703473431154</v>
      </c>
      <c r="G9" s="559"/>
      <c r="H9" s="554">
        <v>324</v>
      </c>
      <c r="I9" s="555"/>
      <c r="J9" s="556">
        <f>997+4537+7025</f>
        <v>12559</v>
      </c>
      <c r="K9" s="557"/>
      <c r="L9" s="558">
        <f aca="true" t="shared" si="1" ref="L9:L42">+H9*1000/J9</f>
        <v>25.79823234333944</v>
      </c>
      <c r="M9" s="560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1"/>
      <c r="CC9" s="561"/>
      <c r="CD9" s="561"/>
      <c r="CE9" s="561"/>
      <c r="CF9" s="561"/>
      <c r="CG9" s="561"/>
      <c r="CH9" s="561"/>
      <c r="CI9" s="561"/>
      <c r="CJ9" s="561"/>
      <c r="CK9" s="561"/>
      <c r="CL9" s="561"/>
      <c r="CM9" s="561"/>
      <c r="CN9" s="561"/>
      <c r="CO9" s="561"/>
      <c r="CP9" s="561"/>
      <c r="CQ9" s="561"/>
      <c r="CR9" s="561"/>
      <c r="CS9" s="561"/>
      <c r="CT9" s="561"/>
      <c r="CU9" s="561"/>
      <c r="CV9" s="561"/>
      <c r="CW9" s="561"/>
      <c r="CX9" s="561"/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  <c r="DK9" s="561"/>
      <c r="DL9" s="561"/>
      <c r="DM9" s="561"/>
      <c r="DN9" s="561"/>
      <c r="DO9" s="561"/>
      <c r="DP9" s="561"/>
      <c r="DQ9" s="561"/>
      <c r="DR9" s="561"/>
      <c r="DS9" s="561"/>
      <c r="DT9" s="561"/>
      <c r="DU9" s="561"/>
      <c r="DV9" s="561"/>
      <c r="DW9" s="561"/>
      <c r="DX9" s="561"/>
      <c r="DY9" s="561"/>
      <c r="DZ9" s="561"/>
      <c r="EA9" s="561"/>
      <c r="EB9" s="561"/>
      <c r="EC9" s="561"/>
      <c r="ED9" s="561"/>
      <c r="EE9" s="561"/>
      <c r="EF9" s="561"/>
      <c r="EG9" s="561"/>
    </row>
    <row r="10" spans="1:137" s="393" customFormat="1" ht="13.5" customHeight="1">
      <c r="A10" s="562" t="s">
        <v>65</v>
      </c>
      <c r="B10" s="563">
        <v>53</v>
      </c>
      <c r="C10" s="564"/>
      <c r="D10" s="556">
        <v>180.91666666666666</v>
      </c>
      <c r="E10" s="565"/>
      <c r="F10" s="566">
        <f t="shared" si="0"/>
        <v>292.95255642561034</v>
      </c>
      <c r="G10" s="567"/>
      <c r="H10" s="563">
        <v>50</v>
      </c>
      <c r="I10" s="564"/>
      <c r="J10" s="556">
        <v>174.66666666666666</v>
      </c>
      <c r="K10" s="565"/>
      <c r="L10" s="566">
        <f t="shared" si="1"/>
        <v>286.25954198473283</v>
      </c>
      <c r="M10" s="568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  <c r="BM10" s="561"/>
      <c r="BN10" s="561"/>
      <c r="BO10" s="561"/>
      <c r="BP10" s="561"/>
      <c r="BQ10" s="561"/>
      <c r="BR10" s="561"/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1"/>
      <c r="DN10" s="561"/>
      <c r="DO10" s="561"/>
      <c r="DP10" s="561"/>
      <c r="DQ10" s="561"/>
      <c r="DR10" s="561"/>
      <c r="DS10" s="561"/>
      <c r="DT10" s="561"/>
      <c r="DU10" s="561"/>
      <c r="DV10" s="561"/>
      <c r="DW10" s="561"/>
      <c r="DX10" s="561"/>
      <c r="DY10" s="561"/>
      <c r="DZ10" s="561"/>
      <c r="EA10" s="561"/>
      <c r="EB10" s="561"/>
      <c r="EC10" s="561"/>
      <c r="ED10" s="561"/>
      <c r="EE10" s="561"/>
      <c r="EF10" s="561"/>
      <c r="EG10" s="561"/>
    </row>
    <row r="11" spans="1:137" s="393" customFormat="1" ht="13.5" customHeight="1">
      <c r="A11" s="562" t="s">
        <v>66</v>
      </c>
      <c r="B11" s="569">
        <v>6</v>
      </c>
      <c r="C11" s="564"/>
      <c r="D11" s="556">
        <v>36.833333333333336</v>
      </c>
      <c r="E11" s="565"/>
      <c r="F11" s="566">
        <f t="shared" si="0"/>
        <v>162.89592760180994</v>
      </c>
      <c r="G11" s="567"/>
      <c r="H11" s="569">
        <v>6</v>
      </c>
      <c r="I11" s="564"/>
      <c r="J11" s="556">
        <v>48.75</v>
      </c>
      <c r="K11" s="565"/>
      <c r="L11" s="566">
        <f t="shared" si="1"/>
        <v>123.07692307692308</v>
      </c>
      <c r="M11" s="568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1"/>
      <c r="BE11" s="561"/>
      <c r="BF11" s="561"/>
      <c r="BG11" s="561"/>
      <c r="BH11" s="561"/>
      <c r="BI11" s="561"/>
      <c r="BJ11" s="561"/>
      <c r="BK11" s="561"/>
      <c r="BL11" s="561"/>
      <c r="BM11" s="561"/>
      <c r="BN11" s="561"/>
      <c r="BO11" s="561"/>
      <c r="BP11" s="561"/>
      <c r="BQ11" s="561"/>
      <c r="BR11" s="561"/>
      <c r="BS11" s="561"/>
      <c r="BT11" s="561"/>
      <c r="BU11" s="561"/>
      <c r="BV11" s="561"/>
      <c r="BW11" s="561"/>
      <c r="BX11" s="561"/>
      <c r="BY11" s="561"/>
      <c r="BZ11" s="561"/>
      <c r="CA11" s="561"/>
      <c r="CB11" s="561"/>
      <c r="CC11" s="561"/>
      <c r="CD11" s="561"/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/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1"/>
      <c r="DG11" s="561"/>
      <c r="DH11" s="561"/>
      <c r="DI11" s="561"/>
      <c r="DJ11" s="561"/>
      <c r="DK11" s="561"/>
      <c r="DL11" s="561"/>
      <c r="DM11" s="561"/>
      <c r="DN11" s="561"/>
      <c r="DO11" s="561"/>
      <c r="DP11" s="561"/>
      <c r="DQ11" s="561"/>
      <c r="DR11" s="561"/>
      <c r="DS11" s="561"/>
      <c r="DT11" s="561"/>
      <c r="DU11" s="561"/>
      <c r="DV11" s="561"/>
      <c r="DW11" s="561"/>
      <c r="DX11" s="561"/>
      <c r="DY11" s="561"/>
      <c r="DZ11" s="561"/>
      <c r="EA11" s="561"/>
      <c r="EB11" s="561"/>
      <c r="EC11" s="561"/>
      <c r="ED11" s="561"/>
      <c r="EE11" s="561"/>
      <c r="EF11" s="561"/>
      <c r="EG11" s="561"/>
    </row>
    <row r="12" spans="1:186" ht="13.5" customHeight="1">
      <c r="A12" s="562" t="s">
        <v>246</v>
      </c>
      <c r="B12" s="563">
        <v>42</v>
      </c>
      <c r="C12" s="564"/>
      <c r="D12" s="556">
        <v>420.5833333333333</v>
      </c>
      <c r="E12" s="570"/>
      <c r="F12" s="566">
        <f t="shared" si="0"/>
        <v>99.86130374479889</v>
      </c>
      <c r="G12" s="567"/>
      <c r="H12" s="563">
        <v>58</v>
      </c>
      <c r="I12" s="564"/>
      <c r="J12" s="556">
        <v>409.3333333333333</v>
      </c>
      <c r="K12" s="570"/>
      <c r="L12" s="566">
        <f t="shared" si="1"/>
        <v>141.69381107491859</v>
      </c>
      <c r="M12" s="568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5"/>
      <c r="DV12" s="475"/>
      <c r="DW12" s="475"/>
      <c r="DX12" s="475"/>
      <c r="DY12" s="475"/>
      <c r="DZ12" s="475"/>
      <c r="EA12" s="475"/>
      <c r="EB12" s="475"/>
      <c r="EC12" s="475"/>
      <c r="ED12" s="475"/>
      <c r="EE12" s="475"/>
      <c r="EF12" s="475"/>
      <c r="EG12" s="475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</row>
    <row r="13" spans="1:186" ht="13.5" customHeight="1">
      <c r="A13" s="562" t="s">
        <v>67</v>
      </c>
      <c r="B13" s="563">
        <v>793</v>
      </c>
      <c r="C13" s="564"/>
      <c r="D13" s="556">
        <v>10594</v>
      </c>
      <c r="E13" s="570"/>
      <c r="F13" s="566">
        <f t="shared" si="0"/>
        <v>74.85369076835944</v>
      </c>
      <c r="G13" s="567"/>
      <c r="H13" s="563">
        <v>828</v>
      </c>
      <c r="I13" s="564"/>
      <c r="J13" s="556">
        <v>10252.583333333334</v>
      </c>
      <c r="K13" s="570"/>
      <c r="L13" s="566">
        <f t="shared" si="1"/>
        <v>80.76013362485877</v>
      </c>
      <c r="M13" s="568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5"/>
      <c r="DL13" s="475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475"/>
      <c r="DX13" s="475"/>
      <c r="DY13" s="475"/>
      <c r="DZ13" s="475"/>
      <c r="EA13" s="475"/>
      <c r="EB13" s="475"/>
      <c r="EC13" s="475"/>
      <c r="ED13" s="475"/>
      <c r="EE13" s="475"/>
      <c r="EF13" s="475"/>
      <c r="EG13" s="475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</row>
    <row r="14" spans="1:137" s="393" customFormat="1" ht="13.5" customHeight="1">
      <c r="A14" s="562" t="s">
        <v>68</v>
      </c>
      <c r="B14" s="563">
        <v>26</v>
      </c>
      <c r="C14" s="564"/>
      <c r="D14" s="556">
        <v>650.9166666666666</v>
      </c>
      <c r="E14" s="570"/>
      <c r="F14" s="566">
        <f t="shared" si="0"/>
        <v>39.943669184483426</v>
      </c>
      <c r="G14" s="567"/>
      <c r="H14" s="563">
        <v>35</v>
      </c>
      <c r="I14" s="564"/>
      <c r="J14" s="556">
        <v>660.4166666666666</v>
      </c>
      <c r="K14" s="570"/>
      <c r="L14" s="566">
        <f t="shared" si="1"/>
        <v>52.99684542586751</v>
      </c>
      <c r="M14" s="568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561"/>
      <c r="AN14" s="561"/>
      <c r="AO14" s="561"/>
      <c r="AP14" s="561"/>
      <c r="AQ14" s="561"/>
      <c r="AR14" s="561"/>
      <c r="AS14" s="561"/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1"/>
      <c r="BM14" s="561"/>
      <c r="BN14" s="561"/>
      <c r="BO14" s="561"/>
      <c r="BP14" s="561"/>
      <c r="BQ14" s="561"/>
      <c r="BR14" s="561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61"/>
      <c r="CM14" s="561"/>
      <c r="CN14" s="561"/>
      <c r="CO14" s="561"/>
      <c r="CP14" s="561"/>
      <c r="CQ14" s="561"/>
      <c r="CR14" s="561"/>
      <c r="CS14" s="561"/>
      <c r="CT14" s="561"/>
      <c r="CU14" s="561"/>
      <c r="CV14" s="561"/>
      <c r="CW14" s="561"/>
      <c r="CX14" s="561"/>
      <c r="CY14" s="561"/>
      <c r="CZ14" s="561"/>
      <c r="DA14" s="561"/>
      <c r="DB14" s="561"/>
      <c r="DC14" s="561"/>
      <c r="DD14" s="561"/>
      <c r="DE14" s="561"/>
      <c r="DF14" s="561"/>
      <c r="DG14" s="561"/>
      <c r="DH14" s="561"/>
      <c r="DI14" s="561"/>
      <c r="DJ14" s="561"/>
      <c r="DK14" s="561"/>
      <c r="DL14" s="561"/>
      <c r="DM14" s="561"/>
      <c r="DN14" s="561"/>
      <c r="DO14" s="561"/>
      <c r="DP14" s="561"/>
      <c r="DQ14" s="561"/>
      <c r="DR14" s="561"/>
      <c r="DS14" s="561"/>
      <c r="DT14" s="561"/>
      <c r="DU14" s="561"/>
      <c r="DV14" s="561"/>
      <c r="DW14" s="561"/>
      <c r="DX14" s="561"/>
      <c r="DY14" s="561"/>
      <c r="DZ14" s="561"/>
      <c r="EA14" s="561"/>
      <c r="EB14" s="561"/>
      <c r="EC14" s="561"/>
      <c r="ED14" s="561"/>
      <c r="EE14" s="561"/>
      <c r="EF14" s="561"/>
      <c r="EG14" s="561"/>
    </row>
    <row r="15" spans="1:137" s="393" customFormat="1" ht="13.5" customHeight="1">
      <c r="A15" s="562" t="s">
        <v>69</v>
      </c>
      <c r="B15" s="563">
        <v>19</v>
      </c>
      <c r="C15" s="564"/>
      <c r="D15" s="556">
        <v>915.0833333333333</v>
      </c>
      <c r="E15" s="570"/>
      <c r="F15" s="566">
        <f t="shared" si="0"/>
        <v>20.763136326381932</v>
      </c>
      <c r="G15" s="567"/>
      <c r="H15" s="563">
        <v>15</v>
      </c>
      <c r="I15" s="564"/>
      <c r="J15" s="556">
        <v>952.5833333333334</v>
      </c>
      <c r="K15" s="570"/>
      <c r="L15" s="566">
        <f t="shared" si="1"/>
        <v>15.746653836059837</v>
      </c>
      <c r="M15" s="568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1"/>
      <c r="CN15" s="561"/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1"/>
      <c r="CZ15" s="561"/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1"/>
      <c r="DL15" s="561"/>
      <c r="DM15" s="561"/>
      <c r="DN15" s="561"/>
      <c r="DO15" s="561"/>
      <c r="DP15" s="561"/>
      <c r="DQ15" s="561"/>
      <c r="DR15" s="561"/>
      <c r="DS15" s="561"/>
      <c r="DT15" s="561"/>
      <c r="DU15" s="561"/>
      <c r="DV15" s="561"/>
      <c r="DW15" s="561"/>
      <c r="DX15" s="561"/>
      <c r="DY15" s="561"/>
      <c r="DZ15" s="561"/>
      <c r="EA15" s="561"/>
      <c r="EB15" s="561"/>
      <c r="EC15" s="561"/>
      <c r="ED15" s="561"/>
      <c r="EE15" s="561"/>
      <c r="EF15" s="561"/>
      <c r="EG15" s="561"/>
    </row>
    <row r="16" spans="1:137" s="393" customFormat="1" ht="13.5" customHeight="1">
      <c r="A16" s="562" t="s">
        <v>70</v>
      </c>
      <c r="B16" s="563">
        <v>10</v>
      </c>
      <c r="C16" s="564"/>
      <c r="D16" s="556">
        <v>288.71969696969694</v>
      </c>
      <c r="E16" s="570"/>
      <c r="F16" s="566">
        <f t="shared" si="0"/>
        <v>34.63566949174779</v>
      </c>
      <c r="G16" s="567"/>
      <c r="H16" s="563">
        <v>12</v>
      </c>
      <c r="I16" s="564"/>
      <c r="J16" s="556">
        <v>290.3333333333333</v>
      </c>
      <c r="K16" s="570"/>
      <c r="L16" s="566">
        <f t="shared" si="1"/>
        <v>41.33180252583238</v>
      </c>
      <c r="M16" s="568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1"/>
      <c r="AV16" s="561"/>
      <c r="AW16" s="561"/>
      <c r="AX16" s="561"/>
      <c r="AY16" s="561"/>
      <c r="AZ16" s="561"/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  <c r="BM16" s="561"/>
      <c r="BN16" s="561"/>
      <c r="BO16" s="561"/>
      <c r="BP16" s="561"/>
      <c r="BQ16" s="561"/>
      <c r="BR16" s="561"/>
      <c r="BS16" s="561"/>
      <c r="BT16" s="561"/>
      <c r="BU16" s="561"/>
      <c r="BV16" s="561"/>
      <c r="BW16" s="561"/>
      <c r="BX16" s="561"/>
      <c r="BY16" s="561"/>
      <c r="BZ16" s="561"/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561"/>
      <c r="CM16" s="561"/>
      <c r="CN16" s="561"/>
      <c r="CO16" s="561"/>
      <c r="CP16" s="561"/>
      <c r="CQ16" s="561"/>
      <c r="CR16" s="561"/>
      <c r="CS16" s="561"/>
      <c r="CT16" s="561"/>
      <c r="CU16" s="561"/>
      <c r="CV16" s="561"/>
      <c r="CW16" s="561"/>
      <c r="CX16" s="561"/>
      <c r="CY16" s="561"/>
      <c r="CZ16" s="561"/>
      <c r="DA16" s="561"/>
      <c r="DB16" s="561"/>
      <c r="DC16" s="561"/>
      <c r="DD16" s="561"/>
      <c r="DE16" s="561"/>
      <c r="DF16" s="561"/>
      <c r="DG16" s="561"/>
      <c r="DH16" s="561"/>
      <c r="DI16" s="561"/>
      <c r="DJ16" s="561"/>
      <c r="DK16" s="561"/>
      <c r="DL16" s="561"/>
      <c r="DM16" s="561"/>
      <c r="DN16" s="561"/>
      <c r="DO16" s="561"/>
      <c r="DP16" s="561"/>
      <c r="DQ16" s="561"/>
      <c r="DR16" s="561"/>
      <c r="DS16" s="561"/>
      <c r="DT16" s="561"/>
      <c r="DU16" s="561"/>
      <c r="DV16" s="561"/>
      <c r="DW16" s="561"/>
      <c r="DX16" s="561"/>
      <c r="DY16" s="561"/>
      <c r="DZ16" s="561"/>
      <c r="EA16" s="561"/>
      <c r="EB16" s="561"/>
      <c r="EC16" s="561"/>
      <c r="ED16" s="561"/>
      <c r="EE16" s="561"/>
      <c r="EF16" s="561"/>
      <c r="EG16" s="561"/>
    </row>
    <row r="17" spans="1:137" s="393" customFormat="1" ht="13.5" customHeight="1">
      <c r="A17" s="562" t="s">
        <v>71</v>
      </c>
      <c r="B17" s="563">
        <v>198</v>
      </c>
      <c r="C17" s="564"/>
      <c r="D17" s="556">
        <v>1853.3333333333333</v>
      </c>
      <c r="E17" s="570"/>
      <c r="F17" s="566">
        <f t="shared" si="0"/>
        <v>106.83453237410072</v>
      </c>
      <c r="G17" s="567"/>
      <c r="H17" s="563">
        <v>228</v>
      </c>
      <c r="I17" s="564"/>
      <c r="J17" s="556">
        <v>1883.5833333333333</v>
      </c>
      <c r="K17" s="570"/>
      <c r="L17" s="566">
        <f t="shared" si="1"/>
        <v>121.0458788656373</v>
      </c>
      <c r="M17" s="568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561"/>
      <c r="AR17" s="561"/>
      <c r="AS17" s="561"/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561"/>
      <c r="CM17" s="561"/>
      <c r="CN17" s="561"/>
      <c r="CO17" s="561"/>
      <c r="CP17" s="561"/>
      <c r="CQ17" s="561"/>
      <c r="CR17" s="561"/>
      <c r="CS17" s="561"/>
      <c r="CT17" s="561"/>
      <c r="CU17" s="561"/>
      <c r="CV17" s="561"/>
      <c r="CW17" s="561"/>
      <c r="CX17" s="561"/>
      <c r="CY17" s="561"/>
      <c r="CZ17" s="561"/>
      <c r="DA17" s="561"/>
      <c r="DB17" s="561"/>
      <c r="DC17" s="561"/>
      <c r="DD17" s="561"/>
      <c r="DE17" s="561"/>
      <c r="DF17" s="561"/>
      <c r="DG17" s="561"/>
      <c r="DH17" s="561"/>
      <c r="DI17" s="561"/>
      <c r="DJ17" s="561"/>
      <c r="DK17" s="561"/>
      <c r="DL17" s="561"/>
      <c r="DM17" s="561"/>
      <c r="DN17" s="561"/>
      <c r="DO17" s="561"/>
      <c r="DP17" s="561"/>
      <c r="DQ17" s="561"/>
      <c r="DR17" s="561"/>
      <c r="DS17" s="561"/>
      <c r="DT17" s="561"/>
      <c r="DU17" s="561"/>
      <c r="DV17" s="561"/>
      <c r="DW17" s="561"/>
      <c r="DX17" s="561"/>
      <c r="DY17" s="561"/>
      <c r="DZ17" s="561"/>
      <c r="EA17" s="561"/>
      <c r="EB17" s="561"/>
      <c r="EC17" s="561"/>
      <c r="ED17" s="561"/>
      <c r="EE17" s="561"/>
      <c r="EF17" s="561"/>
      <c r="EG17" s="561"/>
    </row>
    <row r="18" spans="1:137" s="393" customFormat="1" ht="13.5" customHeight="1">
      <c r="A18" s="562" t="s">
        <v>72</v>
      </c>
      <c r="B18" s="563">
        <v>99</v>
      </c>
      <c r="C18" s="564"/>
      <c r="D18" s="556">
        <v>2063.4166666666665</v>
      </c>
      <c r="E18" s="570"/>
      <c r="F18" s="566">
        <f t="shared" si="0"/>
        <v>47.978676143936035</v>
      </c>
      <c r="G18" s="567"/>
      <c r="H18" s="563">
        <v>152</v>
      </c>
      <c r="I18" s="564"/>
      <c r="J18" s="556">
        <v>2207</v>
      </c>
      <c r="K18" s="570"/>
      <c r="L18" s="566">
        <f t="shared" si="1"/>
        <v>68.87177163570458</v>
      </c>
      <c r="M18" s="568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561"/>
      <c r="CM18" s="561"/>
      <c r="CN18" s="561"/>
      <c r="CO18" s="561"/>
      <c r="CP18" s="561"/>
      <c r="CQ18" s="561"/>
      <c r="CR18" s="561"/>
      <c r="CS18" s="561"/>
      <c r="CT18" s="561"/>
      <c r="CU18" s="561"/>
      <c r="CV18" s="561"/>
      <c r="CW18" s="561"/>
      <c r="CX18" s="561"/>
      <c r="CY18" s="561"/>
      <c r="CZ18" s="561"/>
      <c r="DA18" s="561"/>
      <c r="DB18" s="561"/>
      <c r="DC18" s="561"/>
      <c r="DD18" s="561"/>
      <c r="DE18" s="561"/>
      <c r="DF18" s="561"/>
      <c r="DG18" s="561"/>
      <c r="DH18" s="561"/>
      <c r="DI18" s="561"/>
      <c r="DJ18" s="561"/>
      <c r="DK18" s="561"/>
      <c r="DL18" s="561"/>
      <c r="DM18" s="561"/>
      <c r="DN18" s="561"/>
      <c r="DO18" s="561"/>
      <c r="DP18" s="561"/>
      <c r="DQ18" s="561"/>
      <c r="DR18" s="561"/>
      <c r="DS18" s="561"/>
      <c r="DT18" s="561"/>
      <c r="DU18" s="561"/>
      <c r="DV18" s="561"/>
      <c r="DW18" s="561"/>
      <c r="DX18" s="561"/>
      <c r="DY18" s="561"/>
      <c r="DZ18" s="561"/>
      <c r="EA18" s="561"/>
      <c r="EB18" s="561"/>
      <c r="EC18" s="561"/>
      <c r="ED18" s="561"/>
      <c r="EE18" s="561"/>
      <c r="EF18" s="561"/>
      <c r="EG18" s="561"/>
    </row>
    <row r="19" spans="1:137" s="393" customFormat="1" ht="13.5" customHeight="1">
      <c r="A19" s="562" t="s">
        <v>73</v>
      </c>
      <c r="B19" s="563">
        <v>74</v>
      </c>
      <c r="C19" s="564"/>
      <c r="D19" s="556">
        <v>2186.3333333333335</v>
      </c>
      <c r="E19" s="570"/>
      <c r="F19" s="566">
        <f t="shared" si="0"/>
        <v>33.84662296081719</v>
      </c>
      <c r="G19" s="567"/>
      <c r="H19" s="563">
        <v>81</v>
      </c>
      <c r="I19" s="564"/>
      <c r="J19" s="556">
        <v>2108.8333333333335</v>
      </c>
      <c r="K19" s="570"/>
      <c r="L19" s="566">
        <f t="shared" si="1"/>
        <v>38.40986327353197</v>
      </c>
      <c r="M19" s="568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561"/>
      <c r="DL19" s="561"/>
      <c r="DM19" s="561"/>
      <c r="DN19" s="561"/>
      <c r="DO19" s="561"/>
      <c r="DP19" s="561"/>
      <c r="DQ19" s="561"/>
      <c r="DR19" s="561"/>
      <c r="DS19" s="561"/>
      <c r="DT19" s="561"/>
      <c r="DU19" s="561"/>
      <c r="DV19" s="561"/>
      <c r="DW19" s="561"/>
      <c r="DX19" s="561"/>
      <c r="DY19" s="561"/>
      <c r="DZ19" s="561"/>
      <c r="EA19" s="561"/>
      <c r="EB19" s="561"/>
      <c r="EC19" s="561"/>
      <c r="ED19" s="561"/>
      <c r="EE19" s="561"/>
      <c r="EF19" s="561"/>
      <c r="EG19" s="561"/>
    </row>
    <row r="20" spans="1:137" s="393" customFormat="1" ht="13.5" customHeight="1">
      <c r="A20" s="562" t="s">
        <v>74</v>
      </c>
      <c r="B20" s="563">
        <v>206</v>
      </c>
      <c r="C20" s="564"/>
      <c r="D20" s="556">
        <v>1749</v>
      </c>
      <c r="E20" s="570"/>
      <c r="F20" s="566">
        <f t="shared" si="0"/>
        <v>117.78158947970269</v>
      </c>
      <c r="G20" s="567"/>
      <c r="H20" s="563">
        <v>86</v>
      </c>
      <c r="I20" s="564"/>
      <c r="J20" s="556">
        <v>1526.5</v>
      </c>
      <c r="K20" s="570"/>
      <c r="L20" s="566">
        <f t="shared" si="1"/>
        <v>56.33802816901409</v>
      </c>
      <c r="M20" s="568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1"/>
      <c r="AV20" s="561"/>
      <c r="AW20" s="561"/>
      <c r="AX20" s="561"/>
      <c r="AY20" s="561"/>
      <c r="AZ20" s="561"/>
      <c r="BA20" s="561"/>
      <c r="BB20" s="561"/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  <c r="BM20" s="561"/>
      <c r="BN20" s="561"/>
      <c r="BO20" s="561"/>
      <c r="BP20" s="561"/>
      <c r="BQ20" s="561"/>
      <c r="BR20" s="561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561"/>
      <c r="CM20" s="561"/>
      <c r="CN20" s="561"/>
      <c r="CO20" s="561"/>
      <c r="CP20" s="561"/>
      <c r="CQ20" s="561"/>
      <c r="CR20" s="561"/>
      <c r="CS20" s="561"/>
      <c r="CT20" s="561"/>
      <c r="CU20" s="561"/>
      <c r="CV20" s="561"/>
      <c r="CW20" s="561"/>
      <c r="CX20" s="561"/>
      <c r="CY20" s="561"/>
      <c r="CZ20" s="561"/>
      <c r="DA20" s="561"/>
      <c r="DB20" s="561"/>
      <c r="DC20" s="561"/>
      <c r="DD20" s="561"/>
      <c r="DE20" s="561"/>
      <c r="DF20" s="561"/>
      <c r="DG20" s="561"/>
      <c r="DH20" s="561"/>
      <c r="DI20" s="561"/>
      <c r="DJ20" s="561"/>
      <c r="DK20" s="561"/>
      <c r="DL20" s="561"/>
      <c r="DM20" s="561"/>
      <c r="DN20" s="561"/>
      <c r="DO20" s="561"/>
      <c r="DP20" s="561"/>
      <c r="DQ20" s="561"/>
      <c r="DR20" s="561"/>
      <c r="DS20" s="561"/>
      <c r="DT20" s="561"/>
      <c r="DU20" s="561"/>
      <c r="DV20" s="561"/>
      <c r="DW20" s="561"/>
      <c r="DX20" s="561"/>
      <c r="DY20" s="561"/>
      <c r="DZ20" s="561"/>
      <c r="EA20" s="561"/>
      <c r="EB20" s="561"/>
      <c r="EC20" s="561"/>
      <c r="ED20" s="561"/>
      <c r="EE20" s="561"/>
      <c r="EF20" s="561"/>
      <c r="EG20" s="561"/>
    </row>
    <row r="21" spans="1:137" s="393" customFormat="1" ht="13.5" customHeight="1">
      <c r="A21" s="562" t="s">
        <v>75</v>
      </c>
      <c r="B21" s="563">
        <v>371</v>
      </c>
      <c r="C21" s="564"/>
      <c r="D21" s="556">
        <v>3715.75</v>
      </c>
      <c r="E21" s="570"/>
      <c r="F21" s="566">
        <f t="shared" si="0"/>
        <v>99.84525331359752</v>
      </c>
      <c r="G21" s="567"/>
      <c r="H21" s="563">
        <v>432</v>
      </c>
      <c r="I21" s="564"/>
      <c r="J21" s="556">
        <v>3621.5833333333335</v>
      </c>
      <c r="K21" s="570"/>
      <c r="L21" s="566">
        <f t="shared" si="1"/>
        <v>119.28484318553119</v>
      </c>
      <c r="M21" s="568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1"/>
      <c r="CM21" s="561"/>
      <c r="CN21" s="561"/>
      <c r="CO21" s="561"/>
      <c r="CP21" s="561"/>
      <c r="CQ21" s="561"/>
      <c r="CR21" s="561"/>
      <c r="CS21" s="561"/>
      <c r="CT21" s="561"/>
      <c r="CU21" s="561"/>
      <c r="CV21" s="561"/>
      <c r="CW21" s="561"/>
      <c r="CX21" s="561"/>
      <c r="CY21" s="561"/>
      <c r="CZ21" s="561"/>
      <c r="DA21" s="561"/>
      <c r="DB21" s="561"/>
      <c r="DC21" s="561"/>
      <c r="DD21" s="561"/>
      <c r="DE21" s="561"/>
      <c r="DF21" s="561"/>
      <c r="DG21" s="561"/>
      <c r="DH21" s="561"/>
      <c r="DI21" s="561"/>
      <c r="DJ21" s="561"/>
      <c r="DK21" s="561"/>
      <c r="DL21" s="561"/>
      <c r="DM21" s="561"/>
      <c r="DN21" s="561"/>
      <c r="DO21" s="561"/>
      <c r="DP21" s="561"/>
      <c r="DQ21" s="561"/>
      <c r="DR21" s="561"/>
      <c r="DS21" s="561"/>
      <c r="DT21" s="561"/>
      <c r="DU21" s="561"/>
      <c r="DV21" s="561"/>
      <c r="DW21" s="561"/>
      <c r="DX21" s="561"/>
      <c r="DY21" s="561"/>
      <c r="DZ21" s="561"/>
      <c r="EA21" s="561"/>
      <c r="EB21" s="561"/>
      <c r="EC21" s="561"/>
      <c r="ED21" s="561"/>
      <c r="EE21" s="561"/>
      <c r="EF21" s="561"/>
      <c r="EG21" s="561"/>
    </row>
    <row r="22" spans="1:137" s="393" customFormat="1" ht="13.5" customHeight="1">
      <c r="A22" s="562" t="s">
        <v>76</v>
      </c>
      <c r="B22" s="563">
        <v>300</v>
      </c>
      <c r="C22" s="564"/>
      <c r="D22" s="556">
        <v>3009.5833333333335</v>
      </c>
      <c r="E22" s="570"/>
      <c r="F22" s="566">
        <f t="shared" si="0"/>
        <v>99.68157275370345</v>
      </c>
      <c r="G22" s="567"/>
      <c r="H22" s="563">
        <v>339</v>
      </c>
      <c r="I22" s="564"/>
      <c r="J22" s="556">
        <v>2913.5833333333335</v>
      </c>
      <c r="K22" s="570"/>
      <c r="L22" s="566">
        <f t="shared" si="1"/>
        <v>116.35157166147069</v>
      </c>
      <c r="M22" s="568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1"/>
      <c r="BQ22" s="561"/>
      <c r="BR22" s="561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61"/>
      <c r="CM22" s="561"/>
      <c r="CN22" s="561"/>
      <c r="CO22" s="561"/>
      <c r="CP22" s="561"/>
      <c r="CQ22" s="561"/>
      <c r="CR22" s="561"/>
      <c r="CS22" s="561"/>
      <c r="CT22" s="561"/>
      <c r="CU22" s="561"/>
      <c r="CV22" s="561"/>
      <c r="CW22" s="561"/>
      <c r="CX22" s="561"/>
      <c r="CY22" s="561"/>
      <c r="CZ22" s="561"/>
      <c r="DA22" s="561"/>
      <c r="DB22" s="561"/>
      <c r="DC22" s="561"/>
      <c r="DD22" s="561"/>
      <c r="DE22" s="561"/>
      <c r="DF22" s="561"/>
      <c r="DG22" s="561"/>
      <c r="DH22" s="561"/>
      <c r="DI22" s="561"/>
      <c r="DJ22" s="561"/>
      <c r="DK22" s="561"/>
      <c r="DL22" s="561"/>
      <c r="DM22" s="561"/>
      <c r="DN22" s="561"/>
      <c r="DO22" s="561"/>
      <c r="DP22" s="561"/>
      <c r="DQ22" s="561"/>
      <c r="DR22" s="561"/>
      <c r="DS22" s="561"/>
      <c r="DT22" s="561"/>
      <c r="DU22" s="561"/>
      <c r="DV22" s="561"/>
      <c r="DW22" s="561"/>
      <c r="DX22" s="561"/>
      <c r="DY22" s="561"/>
      <c r="DZ22" s="561"/>
      <c r="EA22" s="561"/>
      <c r="EB22" s="561"/>
      <c r="EC22" s="561"/>
      <c r="ED22" s="561"/>
      <c r="EE22" s="561"/>
      <c r="EF22" s="561"/>
      <c r="EG22" s="561"/>
    </row>
    <row r="23" spans="1:137" s="393" customFormat="1" ht="13.5" customHeight="1">
      <c r="A23" s="562" t="s">
        <v>77</v>
      </c>
      <c r="B23" s="563">
        <v>546</v>
      </c>
      <c r="C23" s="564"/>
      <c r="D23" s="556">
        <v>4508.416666666667</v>
      </c>
      <c r="E23" s="570"/>
      <c r="F23" s="566">
        <f t="shared" si="0"/>
        <v>121.10681872793478</v>
      </c>
      <c r="G23" s="567"/>
      <c r="H23" s="563">
        <v>432</v>
      </c>
      <c r="I23" s="564"/>
      <c r="J23" s="556">
        <v>4146.916666666667</v>
      </c>
      <c r="K23" s="570"/>
      <c r="L23" s="566">
        <f t="shared" si="1"/>
        <v>104.17378373490344</v>
      </c>
      <c r="M23" s="568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61"/>
      <c r="AO23" s="561"/>
      <c r="AP23" s="561"/>
      <c r="AQ23" s="561"/>
      <c r="AR23" s="561"/>
      <c r="AS23" s="561"/>
      <c r="AT23" s="561"/>
      <c r="AU23" s="561"/>
      <c r="AV23" s="561"/>
      <c r="AW23" s="561"/>
      <c r="AX23" s="561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561"/>
      <c r="BR23" s="561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61"/>
      <c r="CE23" s="561"/>
      <c r="CF23" s="561"/>
      <c r="CG23" s="561"/>
      <c r="CH23" s="561"/>
      <c r="CI23" s="561"/>
      <c r="CJ23" s="561"/>
      <c r="CK23" s="561"/>
      <c r="CL23" s="561"/>
      <c r="CM23" s="561"/>
      <c r="CN23" s="561"/>
      <c r="CO23" s="561"/>
      <c r="CP23" s="561"/>
      <c r="CQ23" s="561"/>
      <c r="CR23" s="561"/>
      <c r="CS23" s="561"/>
      <c r="CT23" s="561"/>
      <c r="CU23" s="561"/>
      <c r="CV23" s="561"/>
      <c r="CW23" s="561"/>
      <c r="CX23" s="561"/>
      <c r="CY23" s="561"/>
      <c r="CZ23" s="561"/>
      <c r="DA23" s="561"/>
      <c r="DB23" s="561"/>
      <c r="DC23" s="561"/>
      <c r="DD23" s="561"/>
      <c r="DE23" s="561"/>
      <c r="DF23" s="561"/>
      <c r="DG23" s="561"/>
      <c r="DH23" s="561"/>
      <c r="DI23" s="561"/>
      <c r="DJ23" s="561"/>
      <c r="DK23" s="561"/>
      <c r="DL23" s="561"/>
      <c r="DM23" s="561"/>
      <c r="DN23" s="561"/>
      <c r="DO23" s="561"/>
      <c r="DP23" s="561"/>
      <c r="DQ23" s="561"/>
      <c r="DR23" s="561"/>
      <c r="DS23" s="561"/>
      <c r="DT23" s="561"/>
      <c r="DU23" s="561"/>
      <c r="DV23" s="561"/>
      <c r="DW23" s="561"/>
      <c r="DX23" s="561"/>
      <c r="DY23" s="561"/>
      <c r="DZ23" s="561"/>
      <c r="EA23" s="561"/>
      <c r="EB23" s="561"/>
      <c r="EC23" s="561"/>
      <c r="ED23" s="561"/>
      <c r="EE23" s="561"/>
      <c r="EF23" s="561"/>
      <c r="EG23" s="561"/>
    </row>
    <row r="24" spans="1:137" s="393" customFormat="1" ht="13.5" customHeight="1">
      <c r="A24" s="562" t="s">
        <v>78</v>
      </c>
      <c r="B24" s="563">
        <v>971</v>
      </c>
      <c r="C24" s="564"/>
      <c r="D24" s="556">
        <v>8649.083333333334</v>
      </c>
      <c r="E24" s="570"/>
      <c r="F24" s="566">
        <f t="shared" si="0"/>
        <v>112.26623245237934</v>
      </c>
      <c r="G24" s="567"/>
      <c r="H24" s="563">
        <v>998</v>
      </c>
      <c r="I24" s="564"/>
      <c r="J24" s="556">
        <v>8191.083333333333</v>
      </c>
      <c r="K24" s="570"/>
      <c r="L24" s="566">
        <f t="shared" si="1"/>
        <v>121.83980547953568</v>
      </c>
      <c r="M24" s="568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1"/>
      <c r="BA24" s="561"/>
      <c r="BB24" s="561"/>
      <c r="BC24" s="561"/>
      <c r="BD24" s="561"/>
      <c r="BE24" s="561"/>
      <c r="BF24" s="561"/>
      <c r="BG24" s="561"/>
      <c r="BH24" s="561"/>
      <c r="BI24" s="561"/>
      <c r="BJ24" s="561"/>
      <c r="BK24" s="561"/>
      <c r="BL24" s="561"/>
      <c r="BM24" s="561"/>
      <c r="BN24" s="561"/>
      <c r="BO24" s="561"/>
      <c r="BP24" s="561"/>
      <c r="BQ24" s="561"/>
      <c r="BR24" s="561"/>
      <c r="BS24" s="561"/>
      <c r="BT24" s="561"/>
      <c r="BU24" s="561"/>
      <c r="BV24" s="561"/>
      <c r="BW24" s="561"/>
      <c r="BX24" s="561"/>
      <c r="BY24" s="561"/>
      <c r="BZ24" s="561"/>
      <c r="CA24" s="561"/>
      <c r="CB24" s="561"/>
      <c r="CC24" s="561"/>
      <c r="CD24" s="561"/>
      <c r="CE24" s="561"/>
      <c r="CF24" s="561"/>
      <c r="CG24" s="561"/>
      <c r="CH24" s="561"/>
      <c r="CI24" s="561"/>
      <c r="CJ24" s="561"/>
      <c r="CK24" s="561"/>
      <c r="CL24" s="561"/>
      <c r="CM24" s="561"/>
      <c r="CN24" s="561"/>
      <c r="CO24" s="561"/>
      <c r="CP24" s="561"/>
      <c r="CQ24" s="561"/>
      <c r="CR24" s="561"/>
      <c r="CS24" s="561"/>
      <c r="CT24" s="561"/>
      <c r="CU24" s="561"/>
      <c r="CV24" s="561"/>
      <c r="CW24" s="561"/>
      <c r="CX24" s="561"/>
      <c r="CY24" s="561"/>
      <c r="CZ24" s="561"/>
      <c r="DA24" s="561"/>
      <c r="DB24" s="561"/>
      <c r="DC24" s="561"/>
      <c r="DD24" s="561"/>
      <c r="DE24" s="561"/>
      <c r="DF24" s="561"/>
      <c r="DG24" s="561"/>
      <c r="DH24" s="561"/>
      <c r="DI24" s="561"/>
      <c r="DJ24" s="561"/>
      <c r="DK24" s="561"/>
      <c r="DL24" s="561"/>
      <c r="DM24" s="561"/>
      <c r="DN24" s="561"/>
      <c r="DO24" s="561"/>
      <c r="DP24" s="561"/>
      <c r="DQ24" s="561"/>
      <c r="DR24" s="561"/>
      <c r="DS24" s="561"/>
      <c r="DT24" s="561"/>
      <c r="DU24" s="561"/>
      <c r="DV24" s="561"/>
      <c r="DW24" s="561"/>
      <c r="DX24" s="561"/>
      <c r="DY24" s="561"/>
      <c r="DZ24" s="561"/>
      <c r="EA24" s="561"/>
      <c r="EB24" s="561"/>
      <c r="EC24" s="561"/>
      <c r="ED24" s="561"/>
      <c r="EE24" s="561"/>
      <c r="EF24" s="561"/>
      <c r="EG24" s="561"/>
    </row>
    <row r="25" spans="1:137" s="393" customFormat="1" ht="13.5" customHeight="1">
      <c r="A25" s="562" t="s">
        <v>79</v>
      </c>
      <c r="B25" s="563">
        <v>416</v>
      </c>
      <c r="C25" s="564"/>
      <c r="D25" s="556">
        <v>5938.833333333334</v>
      </c>
      <c r="E25" s="570"/>
      <c r="F25" s="566">
        <f t="shared" si="0"/>
        <v>70.0474279460051</v>
      </c>
      <c r="G25" s="567"/>
      <c r="H25" s="563">
        <v>459</v>
      </c>
      <c r="I25" s="564"/>
      <c r="J25" s="556">
        <v>7233.75</v>
      </c>
      <c r="K25" s="570"/>
      <c r="L25" s="566">
        <f t="shared" si="1"/>
        <v>63.45256609642302</v>
      </c>
      <c r="M25" s="568"/>
      <c r="N25" s="561"/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61"/>
      <c r="Z25" s="561"/>
      <c r="AA25" s="561"/>
      <c r="AB25" s="561"/>
      <c r="AC25" s="561"/>
      <c r="AD25" s="561"/>
      <c r="AE25" s="561"/>
      <c r="AF25" s="561"/>
      <c r="AG25" s="561"/>
      <c r="AH25" s="561"/>
      <c r="AI25" s="561"/>
      <c r="AJ25" s="561"/>
      <c r="AK25" s="561"/>
      <c r="AL25" s="561"/>
      <c r="AM25" s="561"/>
      <c r="AN25" s="561"/>
      <c r="AO25" s="561"/>
      <c r="AP25" s="561"/>
      <c r="AQ25" s="561"/>
      <c r="AR25" s="561"/>
      <c r="AS25" s="561"/>
      <c r="AT25" s="561"/>
      <c r="AU25" s="561"/>
      <c r="AV25" s="561"/>
      <c r="AW25" s="561"/>
      <c r="AX25" s="561"/>
      <c r="AY25" s="561"/>
      <c r="AZ25" s="561"/>
      <c r="BA25" s="561"/>
      <c r="BB25" s="561"/>
      <c r="BC25" s="561"/>
      <c r="BD25" s="561"/>
      <c r="BE25" s="561"/>
      <c r="BF25" s="561"/>
      <c r="BG25" s="561"/>
      <c r="BH25" s="561"/>
      <c r="BI25" s="561"/>
      <c r="BJ25" s="561"/>
      <c r="BK25" s="561"/>
      <c r="BL25" s="561"/>
      <c r="BM25" s="561"/>
      <c r="BN25" s="561"/>
      <c r="BO25" s="561"/>
      <c r="BP25" s="561"/>
      <c r="BQ25" s="561"/>
      <c r="BR25" s="561"/>
      <c r="BS25" s="561"/>
      <c r="BT25" s="561"/>
      <c r="BU25" s="561"/>
      <c r="BV25" s="561"/>
      <c r="BW25" s="561"/>
      <c r="BX25" s="561"/>
      <c r="BY25" s="561"/>
      <c r="BZ25" s="561"/>
      <c r="CA25" s="561"/>
      <c r="CB25" s="561"/>
      <c r="CC25" s="561"/>
      <c r="CD25" s="561"/>
      <c r="CE25" s="561"/>
      <c r="CF25" s="561"/>
      <c r="CG25" s="561"/>
      <c r="CH25" s="561"/>
      <c r="CI25" s="561"/>
      <c r="CJ25" s="561"/>
      <c r="CK25" s="561"/>
      <c r="CL25" s="561"/>
      <c r="CM25" s="561"/>
      <c r="CN25" s="561"/>
      <c r="CO25" s="561"/>
      <c r="CP25" s="561"/>
      <c r="CQ25" s="561"/>
      <c r="CR25" s="561"/>
      <c r="CS25" s="561"/>
      <c r="CT25" s="561"/>
      <c r="CU25" s="561"/>
      <c r="CV25" s="561"/>
      <c r="CW25" s="561"/>
      <c r="CX25" s="561"/>
      <c r="CY25" s="561"/>
      <c r="CZ25" s="561"/>
      <c r="DA25" s="561"/>
      <c r="DB25" s="561"/>
      <c r="DC25" s="561"/>
      <c r="DD25" s="561"/>
      <c r="DE25" s="561"/>
      <c r="DF25" s="561"/>
      <c r="DG25" s="561"/>
      <c r="DH25" s="561"/>
      <c r="DI25" s="561"/>
      <c r="DJ25" s="561"/>
      <c r="DK25" s="561"/>
      <c r="DL25" s="561"/>
      <c r="DM25" s="561"/>
      <c r="DN25" s="561"/>
      <c r="DO25" s="561"/>
      <c r="DP25" s="561"/>
      <c r="DQ25" s="561"/>
      <c r="DR25" s="561"/>
      <c r="DS25" s="561"/>
      <c r="DT25" s="561"/>
      <c r="DU25" s="561"/>
      <c r="DV25" s="561"/>
      <c r="DW25" s="561"/>
      <c r="DX25" s="561"/>
      <c r="DY25" s="561"/>
      <c r="DZ25" s="561"/>
      <c r="EA25" s="561"/>
      <c r="EB25" s="561"/>
      <c r="EC25" s="561"/>
      <c r="ED25" s="561"/>
      <c r="EE25" s="561"/>
      <c r="EF25" s="561"/>
      <c r="EG25" s="561"/>
    </row>
    <row r="26" spans="1:137" s="393" customFormat="1" ht="13.5" customHeight="1">
      <c r="A26" s="562" t="s">
        <v>292</v>
      </c>
      <c r="B26" s="563"/>
      <c r="C26" s="564"/>
      <c r="D26" s="556">
        <v>2</v>
      </c>
      <c r="E26" s="570"/>
      <c r="F26" s="566">
        <f>+B26*1000/D26</f>
        <v>0</v>
      </c>
      <c r="G26" s="567"/>
      <c r="H26" s="563">
        <v>1</v>
      </c>
      <c r="I26" s="564"/>
      <c r="J26" s="556">
        <v>1</v>
      </c>
      <c r="K26" s="570"/>
      <c r="L26" s="566">
        <f>+H26*1000/J26</f>
        <v>1000</v>
      </c>
      <c r="M26" s="568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1"/>
      <c r="BO26" s="561"/>
      <c r="BP26" s="561"/>
      <c r="BQ26" s="561"/>
      <c r="BR26" s="561"/>
      <c r="BS26" s="561"/>
      <c r="BT26" s="561"/>
      <c r="BU26" s="561"/>
      <c r="BV26" s="561"/>
      <c r="BW26" s="561"/>
      <c r="BX26" s="561"/>
      <c r="BY26" s="561"/>
      <c r="BZ26" s="561"/>
      <c r="CA26" s="561"/>
      <c r="CB26" s="561"/>
      <c r="CC26" s="561"/>
      <c r="CD26" s="561"/>
      <c r="CE26" s="561"/>
      <c r="CF26" s="561"/>
      <c r="CG26" s="561"/>
      <c r="CH26" s="561"/>
      <c r="CI26" s="561"/>
      <c r="CJ26" s="561"/>
      <c r="CK26" s="561"/>
      <c r="CL26" s="561"/>
      <c r="CM26" s="561"/>
      <c r="CN26" s="561"/>
      <c r="CO26" s="561"/>
      <c r="CP26" s="561"/>
      <c r="CQ26" s="561"/>
      <c r="CR26" s="561"/>
      <c r="CS26" s="561"/>
      <c r="CT26" s="561"/>
      <c r="CU26" s="561"/>
      <c r="CV26" s="561"/>
      <c r="CW26" s="561"/>
      <c r="CX26" s="561"/>
      <c r="CY26" s="561"/>
      <c r="CZ26" s="561"/>
      <c r="DA26" s="561"/>
      <c r="DB26" s="561"/>
      <c r="DC26" s="561"/>
      <c r="DD26" s="561"/>
      <c r="DE26" s="561"/>
      <c r="DF26" s="561"/>
      <c r="DG26" s="561"/>
      <c r="DH26" s="561"/>
      <c r="DI26" s="561"/>
      <c r="DJ26" s="561"/>
      <c r="DK26" s="561"/>
      <c r="DL26" s="561"/>
      <c r="DM26" s="561"/>
      <c r="DN26" s="561"/>
      <c r="DO26" s="561"/>
      <c r="DP26" s="561"/>
      <c r="DQ26" s="561"/>
      <c r="DR26" s="561"/>
      <c r="DS26" s="561"/>
      <c r="DT26" s="561"/>
      <c r="DU26" s="561"/>
      <c r="DV26" s="561"/>
      <c r="DW26" s="561"/>
      <c r="DX26" s="561"/>
      <c r="DY26" s="561"/>
      <c r="DZ26" s="561"/>
      <c r="EA26" s="561"/>
      <c r="EB26" s="561"/>
      <c r="EC26" s="561"/>
      <c r="ED26" s="561"/>
      <c r="EE26" s="561"/>
      <c r="EF26" s="561"/>
      <c r="EG26" s="561"/>
    </row>
    <row r="27" spans="1:137" s="393" customFormat="1" ht="13.5" customHeight="1">
      <c r="A27" s="562" t="s">
        <v>80</v>
      </c>
      <c r="B27" s="563">
        <v>114</v>
      </c>
      <c r="C27" s="564"/>
      <c r="D27" s="556">
        <v>2395.916666666667</v>
      </c>
      <c r="E27" s="570"/>
      <c r="F27" s="566">
        <f t="shared" si="0"/>
        <v>47.580953705958045</v>
      </c>
      <c r="G27" s="567"/>
      <c r="H27" s="563">
        <v>121</v>
      </c>
      <c r="I27" s="564"/>
      <c r="J27" s="556">
        <v>2658.4166666666665</v>
      </c>
      <c r="K27" s="570"/>
      <c r="L27" s="566">
        <f t="shared" si="1"/>
        <v>45.51581455126799</v>
      </c>
      <c r="M27" s="568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61"/>
      <c r="AI27" s="561"/>
      <c r="AJ27" s="561"/>
      <c r="AK27" s="561"/>
      <c r="AL27" s="561"/>
      <c r="AM27" s="561"/>
      <c r="AN27" s="561"/>
      <c r="AO27" s="561"/>
      <c r="AP27" s="561"/>
      <c r="AQ27" s="561"/>
      <c r="AR27" s="561"/>
      <c r="AS27" s="561"/>
      <c r="AT27" s="561"/>
      <c r="AU27" s="561"/>
      <c r="AV27" s="561"/>
      <c r="AW27" s="561"/>
      <c r="AX27" s="561"/>
      <c r="AY27" s="561"/>
      <c r="AZ27" s="561"/>
      <c r="BA27" s="561"/>
      <c r="BB27" s="561"/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1"/>
      <c r="BR27" s="561"/>
      <c r="BS27" s="561"/>
      <c r="BT27" s="561"/>
      <c r="BU27" s="561"/>
      <c r="BV27" s="561"/>
      <c r="BW27" s="561"/>
      <c r="BX27" s="561"/>
      <c r="BY27" s="561"/>
      <c r="BZ27" s="561"/>
      <c r="CA27" s="561"/>
      <c r="CB27" s="561"/>
      <c r="CC27" s="561"/>
      <c r="CD27" s="561"/>
      <c r="CE27" s="561"/>
      <c r="CF27" s="561"/>
      <c r="CG27" s="561"/>
      <c r="CH27" s="561"/>
      <c r="CI27" s="561"/>
      <c r="CJ27" s="561"/>
      <c r="CK27" s="561"/>
      <c r="CL27" s="561"/>
      <c r="CM27" s="561"/>
      <c r="CN27" s="561"/>
      <c r="CO27" s="561"/>
      <c r="CP27" s="561"/>
      <c r="CQ27" s="561"/>
      <c r="CR27" s="561"/>
      <c r="CS27" s="561"/>
      <c r="CT27" s="561"/>
      <c r="CU27" s="561"/>
      <c r="CV27" s="561"/>
      <c r="CW27" s="561"/>
      <c r="CX27" s="561"/>
      <c r="CY27" s="561"/>
      <c r="CZ27" s="561"/>
      <c r="DA27" s="561"/>
      <c r="DB27" s="561"/>
      <c r="DC27" s="561"/>
      <c r="DD27" s="561"/>
      <c r="DE27" s="561"/>
      <c r="DF27" s="561"/>
      <c r="DG27" s="561"/>
      <c r="DH27" s="561"/>
      <c r="DI27" s="561"/>
      <c r="DJ27" s="561"/>
      <c r="DK27" s="561"/>
      <c r="DL27" s="561"/>
      <c r="DM27" s="561"/>
      <c r="DN27" s="561"/>
      <c r="DO27" s="561"/>
      <c r="DP27" s="561"/>
      <c r="DQ27" s="561"/>
      <c r="DR27" s="561"/>
      <c r="DS27" s="561"/>
      <c r="DT27" s="561"/>
      <c r="DU27" s="561"/>
      <c r="DV27" s="561"/>
      <c r="DW27" s="561"/>
      <c r="DX27" s="561"/>
      <c r="DY27" s="561"/>
      <c r="DZ27" s="561"/>
      <c r="EA27" s="561"/>
      <c r="EB27" s="561"/>
      <c r="EC27" s="561"/>
      <c r="ED27" s="561"/>
      <c r="EE27" s="561"/>
      <c r="EF27" s="561"/>
      <c r="EG27" s="561"/>
    </row>
    <row r="28" spans="1:137" s="393" customFormat="1" ht="13.5" customHeight="1">
      <c r="A28" s="562" t="s">
        <v>81</v>
      </c>
      <c r="B28" s="563">
        <v>38</v>
      </c>
      <c r="C28" s="564"/>
      <c r="D28" s="556">
        <v>890.5833333333333</v>
      </c>
      <c r="E28" s="570"/>
      <c r="F28" s="566">
        <f t="shared" si="0"/>
        <v>42.66866286142042</v>
      </c>
      <c r="G28" s="567"/>
      <c r="H28" s="563">
        <v>28</v>
      </c>
      <c r="I28" s="564"/>
      <c r="J28" s="556">
        <v>813.5833333333334</v>
      </c>
      <c r="K28" s="570"/>
      <c r="L28" s="566">
        <f t="shared" si="1"/>
        <v>34.41565092696917</v>
      </c>
      <c r="M28" s="568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1"/>
      <c r="BW28" s="561"/>
      <c r="BX28" s="561"/>
      <c r="BY28" s="561"/>
      <c r="BZ28" s="561"/>
      <c r="CA28" s="561"/>
      <c r="CB28" s="561"/>
      <c r="CC28" s="561"/>
      <c r="CD28" s="561"/>
      <c r="CE28" s="561"/>
      <c r="CF28" s="561"/>
      <c r="CG28" s="561"/>
      <c r="CH28" s="561"/>
      <c r="CI28" s="561"/>
      <c r="CJ28" s="561"/>
      <c r="CK28" s="561"/>
      <c r="CL28" s="561"/>
      <c r="CM28" s="561"/>
      <c r="CN28" s="561"/>
      <c r="CO28" s="561"/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1"/>
      <c r="DA28" s="561"/>
      <c r="DB28" s="561"/>
      <c r="DC28" s="561"/>
      <c r="DD28" s="561"/>
      <c r="DE28" s="561"/>
      <c r="DF28" s="561"/>
      <c r="DG28" s="561"/>
      <c r="DH28" s="561"/>
      <c r="DI28" s="561"/>
      <c r="DJ28" s="561"/>
      <c r="DK28" s="561"/>
      <c r="DL28" s="561"/>
      <c r="DM28" s="561"/>
      <c r="DN28" s="561"/>
      <c r="DO28" s="561"/>
      <c r="DP28" s="561"/>
      <c r="DQ28" s="561"/>
      <c r="DR28" s="561"/>
      <c r="DS28" s="561"/>
      <c r="DT28" s="561"/>
      <c r="DU28" s="561"/>
      <c r="DV28" s="561"/>
      <c r="DW28" s="561"/>
      <c r="DX28" s="561"/>
      <c r="DY28" s="561"/>
      <c r="DZ28" s="561"/>
      <c r="EA28" s="561"/>
      <c r="EB28" s="561"/>
      <c r="EC28" s="561"/>
      <c r="ED28" s="561"/>
      <c r="EE28" s="561"/>
      <c r="EF28" s="561"/>
      <c r="EG28" s="561"/>
    </row>
    <row r="29" spans="1:137" s="393" customFormat="1" ht="13.5" customHeight="1">
      <c r="A29" s="562" t="s">
        <v>82</v>
      </c>
      <c r="B29" s="563">
        <v>13</v>
      </c>
      <c r="C29" s="564"/>
      <c r="D29" s="556">
        <v>984.3333333333334</v>
      </c>
      <c r="E29" s="570"/>
      <c r="F29" s="566">
        <f t="shared" si="0"/>
        <v>13.206908228919742</v>
      </c>
      <c r="G29" s="567"/>
      <c r="H29" s="563">
        <v>11</v>
      </c>
      <c r="I29" s="564"/>
      <c r="J29" s="556">
        <v>808.4166666666666</v>
      </c>
      <c r="K29" s="570"/>
      <c r="L29" s="566">
        <f t="shared" si="1"/>
        <v>13.606844655190187</v>
      </c>
      <c r="M29" s="57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  <c r="BR29" s="561"/>
      <c r="BS29" s="561"/>
      <c r="BT29" s="561"/>
      <c r="BU29" s="561"/>
      <c r="BV29" s="561"/>
      <c r="BW29" s="561"/>
      <c r="BX29" s="561"/>
      <c r="BY29" s="561"/>
      <c r="BZ29" s="561"/>
      <c r="CA29" s="561"/>
      <c r="CB29" s="561"/>
      <c r="CC29" s="561"/>
      <c r="CD29" s="561"/>
      <c r="CE29" s="561"/>
      <c r="CF29" s="561"/>
      <c r="CG29" s="561"/>
      <c r="CH29" s="561"/>
      <c r="CI29" s="561"/>
      <c r="CJ29" s="561"/>
      <c r="CK29" s="561"/>
      <c r="CL29" s="561"/>
      <c r="CM29" s="561"/>
      <c r="CN29" s="561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1"/>
      <c r="DE29" s="561"/>
      <c r="DF29" s="561"/>
      <c r="DG29" s="561"/>
      <c r="DH29" s="561"/>
      <c r="DI29" s="561"/>
      <c r="DJ29" s="561"/>
      <c r="DK29" s="561"/>
      <c r="DL29" s="561"/>
      <c r="DM29" s="561"/>
      <c r="DN29" s="561"/>
      <c r="DO29" s="561"/>
      <c r="DP29" s="561"/>
      <c r="DQ29" s="561"/>
      <c r="DR29" s="561"/>
      <c r="DS29" s="561"/>
      <c r="DT29" s="561"/>
      <c r="DU29" s="561"/>
      <c r="DV29" s="561"/>
      <c r="DW29" s="561"/>
      <c r="DX29" s="561"/>
      <c r="DY29" s="561"/>
      <c r="DZ29" s="561"/>
      <c r="EA29" s="561"/>
      <c r="EB29" s="561"/>
      <c r="EC29" s="561"/>
      <c r="ED29" s="561"/>
      <c r="EE29" s="561"/>
      <c r="EF29" s="561"/>
      <c r="EG29" s="561"/>
    </row>
    <row r="30" spans="1:137" s="393" customFormat="1" ht="13.5" customHeight="1">
      <c r="A30" s="562" t="s">
        <v>83</v>
      </c>
      <c r="B30" s="563">
        <v>599</v>
      </c>
      <c r="C30" s="564"/>
      <c r="D30" s="556">
        <v>11319.333333333334</v>
      </c>
      <c r="E30" s="570"/>
      <c r="F30" s="566">
        <f t="shared" si="0"/>
        <v>52.91831085458507</v>
      </c>
      <c r="G30" s="567"/>
      <c r="H30" s="563">
        <v>793</v>
      </c>
      <c r="I30" s="564"/>
      <c r="J30" s="556">
        <v>11423.666666666666</v>
      </c>
      <c r="K30" s="570"/>
      <c r="L30" s="566">
        <f t="shared" si="1"/>
        <v>69.4172915876397</v>
      </c>
      <c r="M30" s="57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  <c r="AF30" s="561"/>
      <c r="AG30" s="561"/>
      <c r="AH30" s="561"/>
      <c r="AI30" s="561"/>
      <c r="AJ30" s="561"/>
      <c r="AK30" s="561"/>
      <c r="AL30" s="561"/>
      <c r="AM30" s="561"/>
      <c r="AN30" s="561"/>
      <c r="AO30" s="561"/>
      <c r="AP30" s="561"/>
      <c r="AQ30" s="561"/>
      <c r="AR30" s="561"/>
      <c r="AS30" s="561"/>
      <c r="AT30" s="561"/>
      <c r="AU30" s="561"/>
      <c r="AV30" s="561"/>
      <c r="AW30" s="561"/>
      <c r="AX30" s="561"/>
      <c r="AY30" s="561"/>
      <c r="AZ30" s="561"/>
      <c r="BA30" s="561"/>
      <c r="BB30" s="561"/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1"/>
      <c r="BR30" s="561"/>
      <c r="BS30" s="561"/>
      <c r="BT30" s="561"/>
      <c r="BU30" s="561"/>
      <c r="BV30" s="561"/>
      <c r="BW30" s="561"/>
      <c r="BX30" s="561"/>
      <c r="BY30" s="561"/>
      <c r="BZ30" s="561"/>
      <c r="CA30" s="561"/>
      <c r="CB30" s="561"/>
      <c r="CC30" s="561"/>
      <c r="CD30" s="561"/>
      <c r="CE30" s="561"/>
      <c r="CF30" s="561"/>
      <c r="CG30" s="561"/>
      <c r="CH30" s="561"/>
      <c r="CI30" s="561"/>
      <c r="CJ30" s="561"/>
      <c r="CK30" s="561"/>
      <c r="CL30" s="561"/>
      <c r="CM30" s="561"/>
      <c r="CN30" s="561"/>
      <c r="CO30" s="561"/>
      <c r="CP30" s="561"/>
      <c r="CQ30" s="561"/>
      <c r="CR30" s="561"/>
      <c r="CS30" s="561"/>
      <c r="CT30" s="561"/>
      <c r="CU30" s="561"/>
      <c r="CV30" s="561"/>
      <c r="CW30" s="561"/>
      <c r="CX30" s="561"/>
      <c r="CY30" s="561"/>
      <c r="CZ30" s="561"/>
      <c r="DA30" s="561"/>
      <c r="DB30" s="561"/>
      <c r="DC30" s="561"/>
      <c r="DD30" s="561"/>
      <c r="DE30" s="561"/>
      <c r="DF30" s="561"/>
      <c r="DG30" s="561"/>
      <c r="DH30" s="561"/>
      <c r="DI30" s="561"/>
      <c r="DJ30" s="561"/>
      <c r="DK30" s="561"/>
      <c r="DL30" s="561"/>
      <c r="DM30" s="561"/>
      <c r="DN30" s="561"/>
      <c r="DO30" s="561"/>
      <c r="DP30" s="561"/>
      <c r="DQ30" s="561"/>
      <c r="DR30" s="561"/>
      <c r="DS30" s="561"/>
      <c r="DT30" s="561"/>
      <c r="DU30" s="561"/>
      <c r="DV30" s="561"/>
      <c r="DW30" s="561"/>
      <c r="DX30" s="561"/>
      <c r="DY30" s="561"/>
      <c r="DZ30" s="561"/>
      <c r="EA30" s="561"/>
      <c r="EB30" s="561"/>
      <c r="EC30" s="561"/>
      <c r="ED30" s="561"/>
      <c r="EE30" s="561"/>
      <c r="EF30" s="561"/>
      <c r="EG30" s="561"/>
    </row>
    <row r="31" spans="1:137" s="393" customFormat="1" ht="13.5" customHeight="1">
      <c r="A31" s="562" t="s">
        <v>84</v>
      </c>
      <c r="B31" s="563">
        <v>19</v>
      </c>
      <c r="C31" s="564"/>
      <c r="D31" s="556">
        <v>44.833333333333336</v>
      </c>
      <c r="E31" s="570"/>
      <c r="F31" s="566">
        <f t="shared" si="0"/>
        <v>423.7918215613383</v>
      </c>
      <c r="G31" s="567"/>
      <c r="H31" s="563">
        <v>9</v>
      </c>
      <c r="I31" s="564"/>
      <c r="J31" s="556">
        <v>23.5</v>
      </c>
      <c r="K31" s="570"/>
      <c r="L31" s="566">
        <f t="shared" si="1"/>
        <v>382.97872340425533</v>
      </c>
      <c r="M31" s="57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1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61"/>
      <c r="AU31" s="561"/>
      <c r="AV31" s="561"/>
      <c r="AW31" s="561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1"/>
      <c r="BQ31" s="561"/>
      <c r="BR31" s="561"/>
      <c r="BS31" s="561"/>
      <c r="BT31" s="561"/>
      <c r="BU31" s="561"/>
      <c r="BV31" s="561"/>
      <c r="BW31" s="561"/>
      <c r="BX31" s="561"/>
      <c r="BY31" s="561"/>
      <c r="BZ31" s="561"/>
      <c r="CA31" s="561"/>
      <c r="CB31" s="561"/>
      <c r="CC31" s="561"/>
      <c r="CD31" s="561"/>
      <c r="CE31" s="561"/>
      <c r="CF31" s="561"/>
      <c r="CG31" s="561"/>
      <c r="CH31" s="561"/>
      <c r="CI31" s="561"/>
      <c r="CJ31" s="561"/>
      <c r="CK31" s="561"/>
      <c r="CL31" s="561"/>
      <c r="CM31" s="561"/>
      <c r="CN31" s="561"/>
      <c r="CO31" s="561"/>
      <c r="CP31" s="561"/>
      <c r="CQ31" s="561"/>
      <c r="CR31" s="561"/>
      <c r="CS31" s="561"/>
      <c r="CT31" s="561"/>
      <c r="CU31" s="561"/>
      <c r="CV31" s="561"/>
      <c r="CW31" s="561"/>
      <c r="CX31" s="561"/>
      <c r="CY31" s="561"/>
      <c r="CZ31" s="561"/>
      <c r="DA31" s="561"/>
      <c r="DB31" s="561"/>
      <c r="DC31" s="561"/>
      <c r="DD31" s="561"/>
      <c r="DE31" s="561"/>
      <c r="DF31" s="561"/>
      <c r="DG31" s="561"/>
      <c r="DH31" s="561"/>
      <c r="DI31" s="561"/>
      <c r="DJ31" s="561"/>
      <c r="DK31" s="561"/>
      <c r="DL31" s="561"/>
      <c r="DM31" s="561"/>
      <c r="DN31" s="561"/>
      <c r="DO31" s="561"/>
      <c r="DP31" s="561"/>
      <c r="DQ31" s="561"/>
      <c r="DR31" s="561"/>
      <c r="DS31" s="561"/>
      <c r="DT31" s="561"/>
      <c r="DU31" s="561"/>
      <c r="DV31" s="561"/>
      <c r="DW31" s="561"/>
      <c r="DX31" s="561"/>
      <c r="DY31" s="561"/>
      <c r="DZ31" s="561"/>
      <c r="EA31" s="561"/>
      <c r="EB31" s="561"/>
      <c r="EC31" s="561"/>
      <c r="ED31" s="561"/>
      <c r="EE31" s="561"/>
      <c r="EF31" s="561"/>
      <c r="EG31" s="561"/>
    </row>
    <row r="32" spans="1:137" s="393" customFormat="1" ht="13.5" customHeight="1">
      <c r="A32" s="562" t="s">
        <v>85</v>
      </c>
      <c r="B32" s="563">
        <v>176</v>
      </c>
      <c r="C32" s="564"/>
      <c r="D32" s="556">
        <v>1632.75</v>
      </c>
      <c r="E32" s="570"/>
      <c r="F32" s="566">
        <f t="shared" si="0"/>
        <v>107.79359975501454</v>
      </c>
      <c r="G32" s="567"/>
      <c r="H32" s="563">
        <v>145</v>
      </c>
      <c r="I32" s="564"/>
      <c r="J32" s="556">
        <v>1698.1666666666667</v>
      </c>
      <c r="K32" s="570"/>
      <c r="L32" s="566">
        <f t="shared" si="1"/>
        <v>85.38620080478948</v>
      </c>
      <c r="M32" s="57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  <c r="AV32" s="561"/>
      <c r="AW32" s="561"/>
      <c r="AX32" s="561"/>
      <c r="AY32" s="561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  <c r="BM32" s="561"/>
      <c r="BN32" s="561"/>
      <c r="BO32" s="561"/>
      <c r="BP32" s="561"/>
      <c r="BQ32" s="561"/>
      <c r="BR32" s="561"/>
      <c r="BS32" s="561"/>
      <c r="BT32" s="561"/>
      <c r="BU32" s="561"/>
      <c r="BV32" s="561"/>
      <c r="BW32" s="561"/>
      <c r="BX32" s="561"/>
      <c r="BY32" s="561"/>
      <c r="BZ32" s="561"/>
      <c r="CA32" s="561"/>
      <c r="CB32" s="561"/>
      <c r="CC32" s="561"/>
      <c r="CD32" s="561"/>
      <c r="CE32" s="561"/>
      <c r="CF32" s="561"/>
      <c r="CG32" s="561"/>
      <c r="CH32" s="561"/>
      <c r="CI32" s="561"/>
      <c r="CJ32" s="561"/>
      <c r="CK32" s="561"/>
      <c r="CL32" s="561"/>
      <c r="CM32" s="561"/>
      <c r="CN32" s="561"/>
      <c r="CO32" s="561"/>
      <c r="CP32" s="561"/>
      <c r="CQ32" s="561"/>
      <c r="CR32" s="561"/>
      <c r="CS32" s="561"/>
      <c r="CT32" s="561"/>
      <c r="CU32" s="561"/>
      <c r="CV32" s="561"/>
      <c r="CW32" s="561"/>
      <c r="CX32" s="561"/>
      <c r="CY32" s="561"/>
      <c r="CZ32" s="561"/>
      <c r="DA32" s="561"/>
      <c r="DB32" s="561"/>
      <c r="DC32" s="561"/>
      <c r="DD32" s="561"/>
      <c r="DE32" s="561"/>
      <c r="DF32" s="561"/>
      <c r="DG32" s="561"/>
      <c r="DH32" s="561"/>
      <c r="DI32" s="561"/>
      <c r="DJ32" s="561"/>
      <c r="DK32" s="561"/>
      <c r="DL32" s="561"/>
      <c r="DM32" s="561"/>
      <c r="DN32" s="561"/>
      <c r="DO32" s="561"/>
      <c r="DP32" s="561"/>
      <c r="DQ32" s="561"/>
      <c r="DR32" s="561"/>
      <c r="DS32" s="561"/>
      <c r="DT32" s="561"/>
      <c r="DU32" s="561"/>
      <c r="DV32" s="561"/>
      <c r="DW32" s="561"/>
      <c r="DX32" s="561"/>
      <c r="DY32" s="561"/>
      <c r="DZ32" s="561"/>
      <c r="EA32" s="561"/>
      <c r="EB32" s="561"/>
      <c r="EC32" s="561"/>
      <c r="ED32" s="561"/>
      <c r="EE32" s="561"/>
      <c r="EF32" s="561"/>
      <c r="EG32" s="561"/>
    </row>
    <row r="33" spans="1:137" s="393" customFormat="1" ht="13.5" customHeight="1">
      <c r="A33" s="562" t="s">
        <v>86</v>
      </c>
      <c r="B33" s="563">
        <v>28</v>
      </c>
      <c r="C33" s="564"/>
      <c r="D33" s="556">
        <v>239.5</v>
      </c>
      <c r="E33" s="570"/>
      <c r="F33" s="566">
        <f t="shared" si="0"/>
        <v>116.91022964509395</v>
      </c>
      <c r="G33" s="567"/>
      <c r="H33" s="563">
        <v>23</v>
      </c>
      <c r="I33" s="564"/>
      <c r="J33" s="556">
        <v>227.83333333333334</v>
      </c>
      <c r="K33" s="570"/>
      <c r="L33" s="566">
        <f t="shared" si="1"/>
        <v>100.95098756400877</v>
      </c>
      <c r="M33" s="57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1"/>
      <c r="BQ33" s="561"/>
      <c r="BR33" s="561"/>
      <c r="BS33" s="561"/>
      <c r="BT33" s="561"/>
      <c r="BU33" s="561"/>
      <c r="BV33" s="561"/>
      <c r="BW33" s="561"/>
      <c r="BX33" s="561"/>
      <c r="BY33" s="561"/>
      <c r="BZ33" s="561"/>
      <c r="CA33" s="561"/>
      <c r="CB33" s="561"/>
      <c r="CC33" s="561"/>
      <c r="CD33" s="561"/>
      <c r="CE33" s="561"/>
      <c r="CF33" s="561"/>
      <c r="CG33" s="561"/>
      <c r="CH33" s="561"/>
      <c r="CI33" s="561"/>
      <c r="CJ33" s="561"/>
      <c r="CK33" s="561"/>
      <c r="CL33" s="561"/>
      <c r="CM33" s="561"/>
      <c r="CN33" s="561"/>
      <c r="CO33" s="561"/>
      <c r="CP33" s="561"/>
      <c r="CQ33" s="561"/>
      <c r="CR33" s="561"/>
      <c r="CS33" s="561"/>
      <c r="CT33" s="561"/>
      <c r="CU33" s="561"/>
      <c r="CV33" s="561"/>
      <c r="CW33" s="561"/>
      <c r="CX33" s="561"/>
      <c r="CY33" s="561"/>
      <c r="CZ33" s="561"/>
      <c r="DA33" s="561"/>
      <c r="DB33" s="561"/>
      <c r="DC33" s="561"/>
      <c r="DD33" s="561"/>
      <c r="DE33" s="561"/>
      <c r="DF33" s="561"/>
      <c r="DG33" s="561"/>
      <c r="DH33" s="561"/>
      <c r="DI33" s="561"/>
      <c r="DJ33" s="561"/>
      <c r="DK33" s="561"/>
      <c r="DL33" s="561"/>
      <c r="DM33" s="561"/>
      <c r="DN33" s="561"/>
      <c r="DO33" s="561"/>
      <c r="DP33" s="561"/>
      <c r="DQ33" s="561"/>
      <c r="DR33" s="561"/>
      <c r="DS33" s="561"/>
      <c r="DT33" s="561"/>
      <c r="DU33" s="561"/>
      <c r="DV33" s="561"/>
      <c r="DW33" s="561"/>
      <c r="DX33" s="561"/>
      <c r="DY33" s="561"/>
      <c r="DZ33" s="561"/>
      <c r="EA33" s="561"/>
      <c r="EB33" s="561"/>
      <c r="EC33" s="561"/>
      <c r="ED33" s="561"/>
      <c r="EE33" s="561"/>
      <c r="EF33" s="561"/>
      <c r="EG33" s="561"/>
    </row>
    <row r="34" spans="1:137" s="393" customFormat="1" ht="13.5" customHeight="1">
      <c r="A34" s="562" t="s">
        <v>87</v>
      </c>
      <c r="B34" s="563">
        <v>59</v>
      </c>
      <c r="C34" s="564"/>
      <c r="D34" s="556">
        <v>616.8333333333334</v>
      </c>
      <c r="E34" s="570"/>
      <c r="F34" s="566">
        <f t="shared" si="0"/>
        <v>95.6498243717914</v>
      </c>
      <c r="G34" s="567"/>
      <c r="H34" s="563">
        <v>23</v>
      </c>
      <c r="I34" s="564"/>
      <c r="J34" s="556">
        <v>687.5833333333334</v>
      </c>
      <c r="K34" s="570"/>
      <c r="L34" s="566">
        <f t="shared" si="1"/>
        <v>33.45049084959399</v>
      </c>
      <c r="M34" s="57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1"/>
      <c r="BN34" s="561"/>
      <c r="BO34" s="561"/>
      <c r="BP34" s="561"/>
      <c r="BQ34" s="561"/>
      <c r="BR34" s="561"/>
      <c r="BS34" s="561"/>
      <c r="BT34" s="561"/>
      <c r="BU34" s="561"/>
      <c r="BV34" s="561"/>
      <c r="BW34" s="561"/>
      <c r="BX34" s="561"/>
      <c r="BY34" s="561"/>
      <c r="BZ34" s="561"/>
      <c r="CA34" s="561"/>
      <c r="CB34" s="561"/>
      <c r="CC34" s="561"/>
      <c r="CD34" s="561"/>
      <c r="CE34" s="561"/>
      <c r="CF34" s="561"/>
      <c r="CG34" s="561"/>
      <c r="CH34" s="561"/>
      <c r="CI34" s="561"/>
      <c r="CJ34" s="561"/>
      <c r="CK34" s="561"/>
      <c r="CL34" s="561"/>
      <c r="CM34" s="561"/>
      <c r="CN34" s="561"/>
      <c r="CO34" s="561"/>
      <c r="CP34" s="561"/>
      <c r="CQ34" s="561"/>
      <c r="CR34" s="561"/>
      <c r="CS34" s="561"/>
      <c r="CT34" s="561"/>
      <c r="CU34" s="561"/>
      <c r="CV34" s="561"/>
      <c r="CW34" s="561"/>
      <c r="CX34" s="561"/>
      <c r="CY34" s="561"/>
      <c r="CZ34" s="561"/>
      <c r="DA34" s="561"/>
      <c r="DB34" s="561"/>
      <c r="DC34" s="561"/>
      <c r="DD34" s="561"/>
      <c r="DE34" s="561"/>
      <c r="DF34" s="561"/>
      <c r="DG34" s="561"/>
      <c r="DH34" s="561"/>
      <c r="DI34" s="561"/>
      <c r="DJ34" s="561"/>
      <c r="DK34" s="561"/>
      <c r="DL34" s="561"/>
      <c r="DM34" s="561"/>
      <c r="DN34" s="561"/>
      <c r="DO34" s="561"/>
      <c r="DP34" s="561"/>
      <c r="DQ34" s="561"/>
      <c r="DR34" s="561"/>
      <c r="DS34" s="561"/>
      <c r="DT34" s="561"/>
      <c r="DU34" s="561"/>
      <c r="DV34" s="561"/>
      <c r="DW34" s="561"/>
      <c r="DX34" s="561"/>
      <c r="DY34" s="561"/>
      <c r="DZ34" s="561"/>
      <c r="EA34" s="561"/>
      <c r="EB34" s="561"/>
      <c r="EC34" s="561"/>
      <c r="ED34" s="561"/>
      <c r="EE34" s="561"/>
      <c r="EF34" s="561"/>
      <c r="EG34" s="561"/>
    </row>
    <row r="35" spans="1:137" s="393" customFormat="1" ht="13.5" customHeight="1">
      <c r="A35" s="562" t="s">
        <v>88</v>
      </c>
      <c r="B35" s="563">
        <v>34</v>
      </c>
      <c r="C35" s="564"/>
      <c r="D35" s="556">
        <v>917.4166666666666</v>
      </c>
      <c r="E35" s="570"/>
      <c r="F35" s="566">
        <f t="shared" si="0"/>
        <v>37.06058679262422</v>
      </c>
      <c r="G35" s="567"/>
      <c r="H35" s="563">
        <v>52</v>
      </c>
      <c r="I35" s="564"/>
      <c r="J35" s="556">
        <v>900</v>
      </c>
      <c r="K35" s="570"/>
      <c r="L35" s="566">
        <f t="shared" si="1"/>
        <v>57.77777777777778</v>
      </c>
      <c r="M35" s="57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1"/>
      <c r="BF35" s="561"/>
      <c r="BG35" s="561"/>
      <c r="BH35" s="561"/>
      <c r="BI35" s="561"/>
      <c r="BJ35" s="561"/>
      <c r="BK35" s="561"/>
      <c r="BL35" s="561"/>
      <c r="BM35" s="561"/>
      <c r="BN35" s="561"/>
      <c r="BO35" s="561"/>
      <c r="BP35" s="561"/>
      <c r="BQ35" s="561"/>
      <c r="BR35" s="561"/>
      <c r="BS35" s="561"/>
      <c r="BT35" s="561"/>
      <c r="BU35" s="561"/>
      <c r="BV35" s="561"/>
      <c r="BW35" s="561"/>
      <c r="BX35" s="561"/>
      <c r="BY35" s="561"/>
      <c r="BZ35" s="561"/>
      <c r="CA35" s="561"/>
      <c r="CB35" s="561"/>
      <c r="CC35" s="561"/>
      <c r="CD35" s="561"/>
      <c r="CE35" s="561"/>
      <c r="CF35" s="561"/>
      <c r="CG35" s="561"/>
      <c r="CH35" s="561"/>
      <c r="CI35" s="561"/>
      <c r="CJ35" s="561"/>
      <c r="CK35" s="561"/>
      <c r="CL35" s="561"/>
      <c r="CM35" s="561"/>
      <c r="CN35" s="561"/>
      <c r="CO35" s="561"/>
      <c r="CP35" s="561"/>
      <c r="CQ35" s="561"/>
      <c r="CR35" s="561"/>
      <c r="CS35" s="561"/>
      <c r="CT35" s="561"/>
      <c r="CU35" s="561"/>
      <c r="CV35" s="561"/>
      <c r="CW35" s="561"/>
      <c r="CX35" s="561"/>
      <c r="CY35" s="561"/>
      <c r="CZ35" s="561"/>
      <c r="DA35" s="561"/>
      <c r="DB35" s="561"/>
      <c r="DC35" s="561"/>
      <c r="DD35" s="561"/>
      <c r="DE35" s="561"/>
      <c r="DF35" s="561"/>
      <c r="DG35" s="561"/>
      <c r="DH35" s="561"/>
      <c r="DI35" s="561"/>
      <c r="DJ35" s="561"/>
      <c r="DK35" s="561"/>
      <c r="DL35" s="561"/>
      <c r="DM35" s="561"/>
      <c r="DN35" s="561"/>
      <c r="DO35" s="561"/>
      <c r="DP35" s="561"/>
      <c r="DQ35" s="561"/>
      <c r="DR35" s="561"/>
      <c r="DS35" s="561"/>
      <c r="DT35" s="561"/>
      <c r="DU35" s="561"/>
      <c r="DV35" s="561"/>
      <c r="DW35" s="561"/>
      <c r="DX35" s="561"/>
      <c r="DY35" s="561"/>
      <c r="DZ35" s="561"/>
      <c r="EA35" s="561"/>
      <c r="EB35" s="561"/>
      <c r="EC35" s="561"/>
      <c r="ED35" s="561"/>
      <c r="EE35" s="561"/>
      <c r="EF35" s="561"/>
      <c r="EG35" s="561"/>
    </row>
    <row r="36" spans="1:137" s="393" customFormat="1" ht="13.5" customHeight="1">
      <c r="A36" s="562" t="s">
        <v>89</v>
      </c>
      <c r="B36" s="563">
        <v>2944</v>
      </c>
      <c r="C36" s="564"/>
      <c r="D36" s="556">
        <v>20799.666666666664</v>
      </c>
      <c r="E36" s="570"/>
      <c r="F36" s="566">
        <f t="shared" si="0"/>
        <v>141.54072981938816</v>
      </c>
      <c r="G36" s="567"/>
      <c r="H36" s="563">
        <v>2991</v>
      </c>
      <c r="I36" s="564"/>
      <c r="J36" s="556">
        <v>19196.583333333332</v>
      </c>
      <c r="K36" s="570"/>
      <c r="L36" s="566">
        <f t="shared" si="1"/>
        <v>155.80897642375598</v>
      </c>
      <c r="M36" s="57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  <c r="AW36" s="561"/>
      <c r="AX36" s="561"/>
      <c r="AY36" s="561"/>
      <c r="AZ36" s="561"/>
      <c r="BA36" s="561"/>
      <c r="BB36" s="561"/>
      <c r="BC36" s="561"/>
      <c r="BD36" s="561"/>
      <c r="BE36" s="561"/>
      <c r="BF36" s="561"/>
      <c r="BG36" s="561"/>
      <c r="BH36" s="561"/>
      <c r="BI36" s="561"/>
      <c r="BJ36" s="561"/>
      <c r="BK36" s="561"/>
      <c r="BL36" s="561"/>
      <c r="BM36" s="561"/>
      <c r="BN36" s="561"/>
      <c r="BO36" s="561"/>
      <c r="BP36" s="561"/>
      <c r="BQ36" s="561"/>
      <c r="BR36" s="561"/>
      <c r="BS36" s="561"/>
      <c r="BT36" s="561"/>
      <c r="BU36" s="561"/>
      <c r="BV36" s="561"/>
      <c r="BW36" s="561"/>
      <c r="BX36" s="561"/>
      <c r="BY36" s="561"/>
      <c r="BZ36" s="561"/>
      <c r="CA36" s="561"/>
      <c r="CB36" s="561"/>
      <c r="CC36" s="561"/>
      <c r="CD36" s="561"/>
      <c r="CE36" s="561"/>
      <c r="CF36" s="561"/>
      <c r="CG36" s="561"/>
      <c r="CH36" s="561"/>
      <c r="CI36" s="561"/>
      <c r="CJ36" s="561"/>
      <c r="CK36" s="561"/>
      <c r="CL36" s="561"/>
      <c r="CM36" s="561"/>
      <c r="CN36" s="561"/>
      <c r="CO36" s="561"/>
      <c r="CP36" s="561"/>
      <c r="CQ36" s="561"/>
      <c r="CR36" s="561"/>
      <c r="CS36" s="561"/>
      <c r="CT36" s="561"/>
      <c r="CU36" s="561"/>
      <c r="CV36" s="561"/>
      <c r="CW36" s="561"/>
      <c r="CX36" s="561"/>
      <c r="CY36" s="561"/>
      <c r="CZ36" s="561"/>
      <c r="DA36" s="561"/>
      <c r="DB36" s="561"/>
      <c r="DC36" s="561"/>
      <c r="DD36" s="561"/>
      <c r="DE36" s="561"/>
      <c r="DF36" s="561"/>
      <c r="DG36" s="561"/>
      <c r="DH36" s="561"/>
      <c r="DI36" s="561"/>
      <c r="DJ36" s="561"/>
      <c r="DK36" s="561"/>
      <c r="DL36" s="561"/>
      <c r="DM36" s="561"/>
      <c r="DN36" s="561"/>
      <c r="DO36" s="561"/>
      <c r="DP36" s="561"/>
      <c r="DQ36" s="561"/>
      <c r="DR36" s="561"/>
      <c r="DS36" s="561"/>
      <c r="DT36" s="561"/>
      <c r="DU36" s="561"/>
      <c r="DV36" s="561"/>
      <c r="DW36" s="561"/>
      <c r="DX36" s="561"/>
      <c r="DY36" s="561"/>
      <c r="DZ36" s="561"/>
      <c r="EA36" s="561"/>
      <c r="EB36" s="561"/>
      <c r="EC36" s="561"/>
      <c r="ED36" s="561"/>
      <c r="EE36" s="561"/>
      <c r="EF36" s="561"/>
      <c r="EG36" s="561"/>
    </row>
    <row r="37" spans="1:137" s="393" customFormat="1" ht="13.5" customHeight="1">
      <c r="A37" s="562" t="s">
        <v>90</v>
      </c>
      <c r="B37" s="563">
        <v>362</v>
      </c>
      <c r="C37" s="564"/>
      <c r="D37" s="556">
        <v>5130.5</v>
      </c>
      <c r="E37" s="570"/>
      <c r="F37" s="566">
        <f t="shared" si="0"/>
        <v>70.55842510476562</v>
      </c>
      <c r="G37" s="567"/>
      <c r="H37" s="563">
        <v>391</v>
      </c>
      <c r="I37" s="564"/>
      <c r="J37" s="556">
        <v>4849.333333333333</v>
      </c>
      <c r="K37" s="570"/>
      <c r="L37" s="566">
        <f t="shared" si="1"/>
        <v>80.62963981303272</v>
      </c>
      <c r="M37" s="57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561"/>
      <c r="AS37" s="561"/>
      <c r="AT37" s="561"/>
      <c r="AU37" s="561"/>
      <c r="AV37" s="561"/>
      <c r="AW37" s="561"/>
      <c r="AX37" s="561"/>
      <c r="AY37" s="561"/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  <c r="BM37" s="561"/>
      <c r="BN37" s="561"/>
      <c r="BO37" s="561"/>
      <c r="BP37" s="561"/>
      <c r="BQ37" s="561"/>
      <c r="BR37" s="561"/>
      <c r="BS37" s="561"/>
      <c r="BT37" s="561"/>
      <c r="BU37" s="561"/>
      <c r="BV37" s="561"/>
      <c r="BW37" s="561"/>
      <c r="BX37" s="561"/>
      <c r="BY37" s="561"/>
      <c r="BZ37" s="561"/>
      <c r="CA37" s="561"/>
      <c r="CB37" s="561"/>
      <c r="CC37" s="561"/>
      <c r="CD37" s="561"/>
      <c r="CE37" s="561"/>
      <c r="CF37" s="561"/>
      <c r="CG37" s="561"/>
      <c r="CH37" s="561"/>
      <c r="CI37" s="561"/>
      <c r="CJ37" s="561"/>
      <c r="CK37" s="561"/>
      <c r="CL37" s="561"/>
      <c r="CM37" s="561"/>
      <c r="CN37" s="561"/>
      <c r="CO37" s="561"/>
      <c r="CP37" s="561"/>
      <c r="CQ37" s="561"/>
      <c r="CR37" s="561"/>
      <c r="CS37" s="561"/>
      <c r="CT37" s="561"/>
      <c r="CU37" s="561"/>
      <c r="CV37" s="561"/>
      <c r="CW37" s="561"/>
      <c r="CX37" s="561"/>
      <c r="CY37" s="561"/>
      <c r="CZ37" s="561"/>
      <c r="DA37" s="561"/>
      <c r="DB37" s="561"/>
      <c r="DC37" s="561"/>
      <c r="DD37" s="561"/>
      <c r="DE37" s="561"/>
      <c r="DF37" s="561"/>
      <c r="DG37" s="561"/>
      <c r="DH37" s="561"/>
      <c r="DI37" s="561"/>
      <c r="DJ37" s="561"/>
      <c r="DK37" s="561"/>
      <c r="DL37" s="561"/>
      <c r="DM37" s="561"/>
      <c r="DN37" s="561"/>
      <c r="DO37" s="561"/>
      <c r="DP37" s="561"/>
      <c r="DQ37" s="561"/>
      <c r="DR37" s="561"/>
      <c r="DS37" s="561"/>
      <c r="DT37" s="561"/>
      <c r="DU37" s="561"/>
      <c r="DV37" s="561"/>
      <c r="DW37" s="561"/>
      <c r="DX37" s="561"/>
      <c r="DY37" s="561"/>
      <c r="DZ37" s="561"/>
      <c r="EA37" s="561"/>
      <c r="EB37" s="561"/>
      <c r="EC37" s="561"/>
      <c r="ED37" s="561"/>
      <c r="EE37" s="561"/>
      <c r="EF37" s="561"/>
      <c r="EG37" s="561"/>
    </row>
    <row r="38" spans="1:137" s="393" customFormat="1" ht="13.5" customHeight="1">
      <c r="A38" s="562" t="s">
        <v>91</v>
      </c>
      <c r="B38" s="563">
        <v>330</v>
      </c>
      <c r="C38" s="564"/>
      <c r="D38" s="556">
        <v>8556</v>
      </c>
      <c r="E38" s="570"/>
      <c r="F38" s="566">
        <f t="shared" si="0"/>
        <v>38.569424964936886</v>
      </c>
      <c r="G38" s="567"/>
      <c r="H38" s="563">
        <v>298</v>
      </c>
      <c r="I38" s="564"/>
      <c r="J38" s="556">
        <v>6903.666666666667</v>
      </c>
      <c r="K38" s="570"/>
      <c r="L38" s="566">
        <f t="shared" si="1"/>
        <v>43.16546762589928</v>
      </c>
      <c r="M38" s="57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1"/>
      <c r="AU38" s="561"/>
      <c r="AV38" s="561"/>
      <c r="AW38" s="561"/>
      <c r="AX38" s="561"/>
      <c r="AY38" s="561"/>
      <c r="AZ38" s="561"/>
      <c r="BA38" s="561"/>
      <c r="BB38" s="561"/>
      <c r="BC38" s="561"/>
      <c r="BD38" s="561"/>
      <c r="BE38" s="561"/>
      <c r="BF38" s="561"/>
      <c r="BG38" s="561"/>
      <c r="BH38" s="561"/>
      <c r="BI38" s="561"/>
      <c r="BJ38" s="561"/>
      <c r="BK38" s="561"/>
      <c r="BL38" s="561"/>
      <c r="BM38" s="561"/>
      <c r="BN38" s="561"/>
      <c r="BO38" s="561"/>
      <c r="BP38" s="561"/>
      <c r="BQ38" s="561"/>
      <c r="BR38" s="561"/>
      <c r="BS38" s="561"/>
      <c r="BT38" s="561"/>
      <c r="BU38" s="561"/>
      <c r="BV38" s="561"/>
      <c r="BW38" s="561"/>
      <c r="BX38" s="561"/>
      <c r="BY38" s="561"/>
      <c r="BZ38" s="561"/>
      <c r="CA38" s="561"/>
      <c r="CB38" s="561"/>
      <c r="CC38" s="561"/>
      <c r="CD38" s="561"/>
      <c r="CE38" s="561"/>
      <c r="CF38" s="561"/>
      <c r="CG38" s="561"/>
      <c r="CH38" s="561"/>
      <c r="CI38" s="561"/>
      <c r="CJ38" s="561"/>
      <c r="CK38" s="561"/>
      <c r="CL38" s="561"/>
      <c r="CM38" s="561"/>
      <c r="CN38" s="561"/>
      <c r="CO38" s="561"/>
      <c r="CP38" s="561"/>
      <c r="CQ38" s="561"/>
      <c r="CR38" s="561"/>
      <c r="CS38" s="561"/>
      <c r="CT38" s="561"/>
      <c r="CU38" s="561"/>
      <c r="CV38" s="561"/>
      <c r="CW38" s="561"/>
      <c r="CX38" s="561"/>
      <c r="CY38" s="561"/>
      <c r="CZ38" s="561"/>
      <c r="DA38" s="561"/>
      <c r="DB38" s="561"/>
      <c r="DC38" s="561"/>
      <c r="DD38" s="561"/>
      <c r="DE38" s="561"/>
      <c r="DF38" s="561"/>
      <c r="DG38" s="561"/>
      <c r="DH38" s="561"/>
      <c r="DI38" s="561"/>
      <c r="DJ38" s="561"/>
      <c r="DK38" s="561"/>
      <c r="DL38" s="561"/>
      <c r="DM38" s="561"/>
      <c r="DN38" s="561"/>
      <c r="DO38" s="561"/>
      <c r="DP38" s="561"/>
      <c r="DQ38" s="561"/>
      <c r="DR38" s="561"/>
      <c r="DS38" s="561"/>
      <c r="DT38" s="561"/>
      <c r="DU38" s="561"/>
      <c r="DV38" s="561"/>
      <c r="DW38" s="561"/>
      <c r="DX38" s="561"/>
      <c r="DY38" s="561"/>
      <c r="DZ38" s="561"/>
      <c r="EA38" s="561"/>
      <c r="EB38" s="561"/>
      <c r="EC38" s="561"/>
      <c r="ED38" s="561"/>
      <c r="EE38" s="561"/>
      <c r="EF38" s="561"/>
      <c r="EG38" s="561"/>
    </row>
    <row r="39" spans="1:137" s="393" customFormat="1" ht="13.5" customHeight="1">
      <c r="A39" s="562" t="s">
        <v>92</v>
      </c>
      <c r="B39" s="563">
        <v>512</v>
      </c>
      <c r="C39" s="564"/>
      <c r="D39" s="556">
        <v>13322.583333333334</v>
      </c>
      <c r="E39" s="570"/>
      <c r="F39" s="566">
        <f t="shared" si="0"/>
        <v>38.430984981641444</v>
      </c>
      <c r="G39" s="567"/>
      <c r="H39" s="563">
        <v>513</v>
      </c>
      <c r="I39" s="564"/>
      <c r="J39" s="556">
        <v>12004.25</v>
      </c>
      <c r="K39" s="570"/>
      <c r="L39" s="566">
        <f t="shared" si="1"/>
        <v>42.73486473540621</v>
      </c>
      <c r="M39" s="57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1"/>
      <c r="CG39" s="561"/>
      <c r="CH39" s="561"/>
      <c r="CI39" s="561"/>
      <c r="CJ39" s="561"/>
      <c r="CK39" s="561"/>
      <c r="CL39" s="561"/>
      <c r="CM39" s="561"/>
      <c r="CN39" s="561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1"/>
      <c r="DA39" s="561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61"/>
      <c r="DO39" s="561"/>
      <c r="DP39" s="561"/>
      <c r="DQ39" s="561"/>
      <c r="DR39" s="561"/>
      <c r="DS39" s="561"/>
      <c r="DT39" s="561"/>
      <c r="DU39" s="561"/>
      <c r="DV39" s="561"/>
      <c r="DW39" s="561"/>
      <c r="DX39" s="561"/>
      <c r="DY39" s="561"/>
      <c r="DZ39" s="561"/>
      <c r="EA39" s="561"/>
      <c r="EB39" s="561"/>
      <c r="EC39" s="561"/>
      <c r="ED39" s="561"/>
      <c r="EE39" s="561"/>
      <c r="EF39" s="561"/>
      <c r="EG39" s="561"/>
    </row>
    <row r="40" spans="1:137" s="393" customFormat="1" ht="13.5" customHeight="1">
      <c r="A40" s="562" t="s">
        <v>93</v>
      </c>
      <c r="B40" s="563">
        <v>385</v>
      </c>
      <c r="C40" s="564"/>
      <c r="D40" s="556">
        <v>9612.166666666666</v>
      </c>
      <c r="E40" s="570"/>
      <c r="F40" s="566">
        <f t="shared" si="0"/>
        <v>40.05340453938585</v>
      </c>
      <c r="G40" s="567"/>
      <c r="H40" s="563">
        <v>369</v>
      </c>
      <c r="I40" s="564"/>
      <c r="J40" s="556">
        <v>8921.916666666666</v>
      </c>
      <c r="K40" s="570"/>
      <c r="L40" s="566">
        <f t="shared" si="1"/>
        <v>41.35882611172861</v>
      </c>
      <c r="M40" s="57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  <c r="AU40" s="561"/>
      <c r="AV40" s="561"/>
      <c r="AW40" s="561"/>
      <c r="AX40" s="561"/>
      <c r="AY40" s="561"/>
      <c r="AZ40" s="561"/>
      <c r="BA40" s="561"/>
      <c r="BB40" s="561"/>
      <c r="BC40" s="561"/>
      <c r="BD40" s="561"/>
      <c r="BE40" s="561"/>
      <c r="BF40" s="561"/>
      <c r="BG40" s="561"/>
      <c r="BH40" s="561"/>
      <c r="BI40" s="561"/>
      <c r="BJ40" s="561"/>
      <c r="BK40" s="561"/>
      <c r="BL40" s="561"/>
      <c r="BM40" s="561"/>
      <c r="BN40" s="561"/>
      <c r="BO40" s="561"/>
      <c r="BP40" s="561"/>
      <c r="BQ40" s="561"/>
      <c r="BR40" s="561"/>
      <c r="BS40" s="561"/>
      <c r="BT40" s="561"/>
      <c r="BU40" s="561"/>
      <c r="BV40" s="561"/>
      <c r="BW40" s="561"/>
      <c r="BX40" s="561"/>
      <c r="BY40" s="561"/>
      <c r="BZ40" s="561"/>
      <c r="CA40" s="561"/>
      <c r="CB40" s="561"/>
      <c r="CC40" s="561"/>
      <c r="CD40" s="561"/>
      <c r="CE40" s="561"/>
      <c r="CF40" s="561"/>
      <c r="CG40" s="561"/>
      <c r="CH40" s="561"/>
      <c r="CI40" s="561"/>
      <c r="CJ40" s="561"/>
      <c r="CK40" s="561"/>
      <c r="CL40" s="561"/>
      <c r="CM40" s="561"/>
      <c r="CN40" s="561"/>
      <c r="CO40" s="561"/>
      <c r="CP40" s="561"/>
      <c r="CQ40" s="561"/>
      <c r="CR40" s="561"/>
      <c r="CS40" s="561"/>
      <c r="CT40" s="561"/>
      <c r="CU40" s="561"/>
      <c r="CV40" s="561"/>
      <c r="CW40" s="561"/>
      <c r="CX40" s="561"/>
      <c r="CY40" s="561"/>
      <c r="CZ40" s="561"/>
      <c r="DA40" s="561"/>
      <c r="DB40" s="561"/>
      <c r="DC40" s="561"/>
      <c r="DD40" s="561"/>
      <c r="DE40" s="561"/>
      <c r="DF40" s="561"/>
      <c r="DG40" s="561"/>
      <c r="DH40" s="561"/>
      <c r="DI40" s="561"/>
      <c r="DJ40" s="561"/>
      <c r="DK40" s="561"/>
      <c r="DL40" s="561"/>
      <c r="DM40" s="561"/>
      <c r="DN40" s="561"/>
      <c r="DO40" s="561"/>
      <c r="DP40" s="561"/>
      <c r="DQ40" s="561"/>
      <c r="DR40" s="561"/>
      <c r="DS40" s="561"/>
      <c r="DT40" s="561"/>
      <c r="DU40" s="561"/>
      <c r="DV40" s="561"/>
      <c r="DW40" s="561"/>
      <c r="DX40" s="561"/>
      <c r="DY40" s="561"/>
      <c r="DZ40" s="561"/>
      <c r="EA40" s="561"/>
      <c r="EB40" s="561"/>
      <c r="EC40" s="561"/>
      <c r="ED40" s="561"/>
      <c r="EE40" s="561"/>
      <c r="EF40" s="561"/>
      <c r="EG40" s="561"/>
    </row>
    <row r="41" spans="1:137" s="393" customFormat="1" ht="13.5" customHeight="1">
      <c r="A41" s="562" t="s">
        <v>94</v>
      </c>
      <c r="B41" s="563">
        <v>403</v>
      </c>
      <c r="C41" s="564"/>
      <c r="D41" s="556">
        <v>5739.833333333333</v>
      </c>
      <c r="E41" s="570"/>
      <c r="F41" s="566">
        <f t="shared" si="0"/>
        <v>70.2110978832138</v>
      </c>
      <c r="G41" s="567"/>
      <c r="H41" s="563">
        <v>355</v>
      </c>
      <c r="I41" s="564"/>
      <c r="J41" s="556">
        <v>5343.583333333333</v>
      </c>
      <c r="K41" s="570"/>
      <c r="L41" s="566">
        <f t="shared" si="1"/>
        <v>66.43482057919935</v>
      </c>
      <c r="M41" s="57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61"/>
      <c r="AU41" s="561"/>
      <c r="AV41" s="561"/>
      <c r="AW41" s="561"/>
      <c r="AX41" s="561"/>
      <c r="AY41" s="561"/>
      <c r="AZ41" s="561"/>
      <c r="BA41" s="561"/>
      <c r="BB41" s="561"/>
      <c r="BC41" s="561"/>
      <c r="BD41" s="561"/>
      <c r="BE41" s="561"/>
      <c r="BF41" s="561"/>
      <c r="BG41" s="561"/>
      <c r="BH41" s="561"/>
      <c r="BI41" s="561"/>
      <c r="BJ41" s="561"/>
      <c r="BK41" s="561"/>
      <c r="BL41" s="561"/>
      <c r="BM41" s="561"/>
      <c r="BN41" s="561"/>
      <c r="BO41" s="561"/>
      <c r="BP41" s="561"/>
      <c r="BQ41" s="561"/>
      <c r="BR41" s="561"/>
      <c r="BS41" s="561"/>
      <c r="BT41" s="561"/>
      <c r="BU41" s="561"/>
      <c r="BV41" s="561"/>
      <c r="BW41" s="561"/>
      <c r="BX41" s="561"/>
      <c r="BY41" s="561"/>
      <c r="BZ41" s="561"/>
      <c r="CA41" s="561"/>
      <c r="CB41" s="561"/>
      <c r="CC41" s="561"/>
      <c r="CD41" s="561"/>
      <c r="CE41" s="561"/>
      <c r="CF41" s="561"/>
      <c r="CG41" s="561"/>
      <c r="CH41" s="561"/>
      <c r="CI41" s="561"/>
      <c r="CJ41" s="561"/>
      <c r="CK41" s="561"/>
      <c r="CL41" s="561"/>
      <c r="CM41" s="561"/>
      <c r="CN41" s="561"/>
      <c r="CO41" s="561"/>
      <c r="CP41" s="561"/>
      <c r="CQ41" s="561"/>
      <c r="CR41" s="561"/>
      <c r="CS41" s="561"/>
      <c r="CT41" s="561"/>
      <c r="CU41" s="561"/>
      <c r="CV41" s="561"/>
      <c r="CW41" s="561"/>
      <c r="CX41" s="561"/>
      <c r="CY41" s="561"/>
      <c r="CZ41" s="561"/>
      <c r="DA41" s="561"/>
      <c r="DB41" s="561"/>
      <c r="DC41" s="561"/>
      <c r="DD41" s="561"/>
      <c r="DE41" s="561"/>
      <c r="DF41" s="561"/>
      <c r="DG41" s="561"/>
      <c r="DH41" s="561"/>
      <c r="DI41" s="561"/>
      <c r="DJ41" s="561"/>
      <c r="DK41" s="561"/>
      <c r="DL41" s="561"/>
      <c r="DM41" s="561"/>
      <c r="DN41" s="561"/>
      <c r="DO41" s="561"/>
      <c r="DP41" s="561"/>
      <c r="DQ41" s="561"/>
      <c r="DR41" s="561"/>
      <c r="DS41" s="561"/>
      <c r="DT41" s="561"/>
      <c r="DU41" s="561"/>
      <c r="DV41" s="561"/>
      <c r="DW41" s="561"/>
      <c r="DX41" s="561"/>
      <c r="DY41" s="561"/>
      <c r="DZ41" s="561"/>
      <c r="EA41" s="561"/>
      <c r="EB41" s="561"/>
      <c r="EC41" s="561"/>
      <c r="ED41" s="561"/>
      <c r="EE41" s="561"/>
      <c r="EF41" s="561"/>
      <c r="EG41" s="561"/>
    </row>
    <row r="42" spans="1:137" s="393" customFormat="1" ht="13.5" customHeight="1">
      <c r="A42" s="562" t="s">
        <v>294</v>
      </c>
      <c r="B42" s="563">
        <v>2</v>
      </c>
      <c r="C42" s="564"/>
      <c r="D42" s="556">
        <v>37.5</v>
      </c>
      <c r="E42" s="570"/>
      <c r="F42" s="566">
        <f t="shared" si="0"/>
        <v>53.333333333333336</v>
      </c>
      <c r="G42" s="567"/>
      <c r="H42" s="563">
        <v>1</v>
      </c>
      <c r="I42" s="564"/>
      <c r="J42" s="556">
        <v>40</v>
      </c>
      <c r="K42" s="570"/>
      <c r="L42" s="566">
        <f t="shared" si="1"/>
        <v>25</v>
      </c>
      <c r="M42" s="57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1"/>
      <c r="BE42" s="561"/>
      <c r="BF42" s="561"/>
      <c r="BG42" s="561"/>
      <c r="BH42" s="561"/>
      <c r="BI42" s="561"/>
      <c r="BJ42" s="561"/>
      <c r="BK42" s="561"/>
      <c r="BL42" s="561"/>
      <c r="BM42" s="561"/>
      <c r="BN42" s="561"/>
      <c r="BO42" s="561"/>
      <c r="BP42" s="561"/>
      <c r="BQ42" s="561"/>
      <c r="BR42" s="561"/>
      <c r="BS42" s="561"/>
      <c r="BT42" s="561"/>
      <c r="BU42" s="561"/>
      <c r="BV42" s="561"/>
      <c r="BW42" s="561"/>
      <c r="BX42" s="561"/>
      <c r="BY42" s="561"/>
      <c r="BZ42" s="561"/>
      <c r="CA42" s="561"/>
      <c r="CB42" s="561"/>
      <c r="CC42" s="561"/>
      <c r="CD42" s="561"/>
      <c r="CE42" s="561"/>
      <c r="CF42" s="561"/>
      <c r="CG42" s="561"/>
      <c r="CH42" s="561"/>
      <c r="CI42" s="561"/>
      <c r="CJ42" s="561"/>
      <c r="CK42" s="561"/>
      <c r="CL42" s="561"/>
      <c r="CM42" s="561"/>
      <c r="CN42" s="561"/>
      <c r="CO42" s="561"/>
      <c r="CP42" s="561"/>
      <c r="CQ42" s="561"/>
      <c r="CR42" s="561"/>
      <c r="CS42" s="561"/>
      <c r="CT42" s="561"/>
      <c r="CU42" s="561"/>
      <c r="CV42" s="561"/>
      <c r="CW42" s="561"/>
      <c r="CX42" s="561"/>
      <c r="CY42" s="561"/>
      <c r="CZ42" s="561"/>
      <c r="DA42" s="561"/>
      <c r="DB42" s="561"/>
      <c r="DC42" s="561"/>
      <c r="DD42" s="561"/>
      <c r="DE42" s="561"/>
      <c r="DF42" s="561"/>
      <c r="DG42" s="561"/>
      <c r="DH42" s="561"/>
      <c r="DI42" s="561"/>
      <c r="DJ42" s="561"/>
      <c r="DK42" s="561"/>
      <c r="DL42" s="561"/>
      <c r="DM42" s="561"/>
      <c r="DN42" s="561"/>
      <c r="DO42" s="561"/>
      <c r="DP42" s="561"/>
      <c r="DQ42" s="561"/>
      <c r="DR42" s="561"/>
      <c r="DS42" s="561"/>
      <c r="DT42" s="561"/>
      <c r="DU42" s="561"/>
      <c r="DV42" s="561"/>
      <c r="DW42" s="561"/>
      <c r="DX42" s="561"/>
      <c r="DY42" s="561"/>
      <c r="DZ42" s="561"/>
      <c r="EA42" s="561"/>
      <c r="EB42" s="561"/>
      <c r="EC42" s="561"/>
      <c r="ED42" s="561"/>
      <c r="EE42" s="561"/>
      <c r="EF42" s="561"/>
      <c r="EG42" s="561"/>
    </row>
    <row r="43" spans="1:137" s="393" customFormat="1" ht="13.5" customHeight="1">
      <c r="A43" s="562" t="s">
        <v>95</v>
      </c>
      <c r="B43" s="563">
        <v>135</v>
      </c>
      <c r="C43" s="564"/>
      <c r="D43" s="556">
        <v>1300.25</v>
      </c>
      <c r="E43" s="570"/>
      <c r="F43" s="566">
        <f aca="true" t="shared" si="2" ref="F43:F61">+B43*1000/D43</f>
        <v>103.82618727167852</v>
      </c>
      <c r="G43" s="567"/>
      <c r="H43" s="563">
        <v>130</v>
      </c>
      <c r="I43" s="564"/>
      <c r="J43" s="556">
        <v>1205.75</v>
      </c>
      <c r="K43" s="570"/>
      <c r="L43" s="566">
        <f aca="true" t="shared" si="3" ref="L43:L61">+H43*1000/J43</f>
        <v>107.81671159029649</v>
      </c>
      <c r="M43" s="57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561"/>
      <c r="AS43" s="561"/>
      <c r="AT43" s="561"/>
      <c r="AU43" s="561"/>
      <c r="AV43" s="561"/>
      <c r="AW43" s="561"/>
      <c r="AX43" s="561"/>
      <c r="AY43" s="561"/>
      <c r="AZ43" s="561"/>
      <c r="BA43" s="561"/>
      <c r="BB43" s="561"/>
      <c r="BC43" s="561"/>
      <c r="BD43" s="561"/>
      <c r="BE43" s="561"/>
      <c r="BF43" s="561"/>
      <c r="BG43" s="561"/>
      <c r="BH43" s="561"/>
      <c r="BI43" s="561"/>
      <c r="BJ43" s="561"/>
      <c r="BK43" s="561"/>
      <c r="BL43" s="561"/>
      <c r="BM43" s="561"/>
      <c r="BN43" s="561"/>
      <c r="BO43" s="561"/>
      <c r="BP43" s="561"/>
      <c r="BQ43" s="561"/>
      <c r="BR43" s="561"/>
      <c r="BS43" s="561"/>
      <c r="BT43" s="561"/>
      <c r="BU43" s="561"/>
      <c r="BV43" s="561"/>
      <c r="BW43" s="561"/>
      <c r="BX43" s="561"/>
      <c r="BY43" s="561"/>
      <c r="BZ43" s="561"/>
      <c r="CA43" s="561"/>
      <c r="CB43" s="561"/>
      <c r="CC43" s="561"/>
      <c r="CD43" s="561"/>
      <c r="CE43" s="561"/>
      <c r="CF43" s="561"/>
      <c r="CG43" s="561"/>
      <c r="CH43" s="561"/>
      <c r="CI43" s="561"/>
      <c r="CJ43" s="561"/>
      <c r="CK43" s="561"/>
      <c r="CL43" s="561"/>
      <c r="CM43" s="561"/>
      <c r="CN43" s="561"/>
      <c r="CO43" s="561"/>
      <c r="CP43" s="561"/>
      <c r="CQ43" s="561"/>
      <c r="CR43" s="561"/>
      <c r="CS43" s="561"/>
      <c r="CT43" s="561"/>
      <c r="CU43" s="561"/>
      <c r="CV43" s="561"/>
      <c r="CW43" s="561"/>
      <c r="CX43" s="561"/>
      <c r="CY43" s="561"/>
      <c r="CZ43" s="561"/>
      <c r="DA43" s="561"/>
      <c r="DB43" s="561"/>
      <c r="DC43" s="561"/>
      <c r="DD43" s="561"/>
      <c r="DE43" s="561"/>
      <c r="DF43" s="561"/>
      <c r="DG43" s="561"/>
      <c r="DH43" s="561"/>
      <c r="DI43" s="561"/>
      <c r="DJ43" s="561"/>
      <c r="DK43" s="561"/>
      <c r="DL43" s="561"/>
      <c r="DM43" s="561"/>
      <c r="DN43" s="561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</row>
    <row r="44" spans="1:137" s="393" customFormat="1" ht="13.5" customHeight="1">
      <c r="A44" s="562" t="s">
        <v>96</v>
      </c>
      <c r="B44" s="563">
        <v>55</v>
      </c>
      <c r="C44" s="564"/>
      <c r="D44" s="556">
        <v>1250.5833333333333</v>
      </c>
      <c r="E44" s="570"/>
      <c r="F44" s="566">
        <f t="shared" si="2"/>
        <v>43.979476244419274</v>
      </c>
      <c r="G44" s="567"/>
      <c r="H44" s="563">
        <v>58</v>
      </c>
      <c r="I44" s="564"/>
      <c r="J44" s="556">
        <v>1309.1666666666667</v>
      </c>
      <c r="K44" s="570"/>
      <c r="L44" s="566">
        <f t="shared" si="3"/>
        <v>44.30299172501591</v>
      </c>
      <c r="M44" s="57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61"/>
      <c r="BK44" s="561"/>
      <c r="BL44" s="561"/>
      <c r="BM44" s="561"/>
      <c r="BN44" s="561"/>
      <c r="BO44" s="561"/>
      <c r="BP44" s="561"/>
      <c r="BQ44" s="561"/>
      <c r="BR44" s="561"/>
      <c r="BS44" s="561"/>
      <c r="BT44" s="561"/>
      <c r="BU44" s="561"/>
      <c r="BV44" s="561"/>
      <c r="BW44" s="561"/>
      <c r="BX44" s="561"/>
      <c r="BY44" s="561"/>
      <c r="BZ44" s="561"/>
      <c r="CA44" s="561"/>
      <c r="CB44" s="561"/>
      <c r="CC44" s="561"/>
      <c r="CD44" s="561"/>
      <c r="CE44" s="561"/>
      <c r="CF44" s="561"/>
      <c r="CG44" s="561"/>
      <c r="CH44" s="561"/>
      <c r="CI44" s="561"/>
      <c r="CJ44" s="561"/>
      <c r="CK44" s="561"/>
      <c r="CL44" s="561"/>
      <c r="CM44" s="561"/>
      <c r="CN44" s="561"/>
      <c r="CO44" s="561"/>
      <c r="CP44" s="561"/>
      <c r="CQ44" s="561"/>
      <c r="CR44" s="561"/>
      <c r="CS44" s="561"/>
      <c r="CT44" s="561"/>
      <c r="CU44" s="561"/>
      <c r="CV44" s="561"/>
      <c r="CW44" s="561"/>
      <c r="CX44" s="561"/>
      <c r="CY44" s="561"/>
      <c r="CZ44" s="561"/>
      <c r="DA44" s="561"/>
      <c r="DB44" s="561"/>
      <c r="DC44" s="561"/>
      <c r="DD44" s="561"/>
      <c r="DE44" s="561"/>
      <c r="DF44" s="561"/>
      <c r="DG44" s="561"/>
      <c r="DH44" s="561"/>
      <c r="DI44" s="561"/>
      <c r="DJ44" s="561"/>
      <c r="DK44" s="561"/>
      <c r="DL44" s="561"/>
      <c r="DM44" s="561"/>
      <c r="DN44" s="561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</row>
    <row r="45" spans="1:137" s="393" customFormat="1" ht="13.5" customHeight="1">
      <c r="A45" s="562" t="s">
        <v>97</v>
      </c>
      <c r="B45" s="563">
        <v>6</v>
      </c>
      <c r="C45" s="564"/>
      <c r="D45" s="556">
        <v>3045.8333333333335</v>
      </c>
      <c r="E45" s="570"/>
      <c r="F45" s="566">
        <f t="shared" si="2"/>
        <v>1.9699042407660738</v>
      </c>
      <c r="G45" s="567"/>
      <c r="H45" s="563">
        <v>8</v>
      </c>
      <c r="I45" s="564"/>
      <c r="J45" s="556">
        <v>3098.1666666666665</v>
      </c>
      <c r="K45" s="570"/>
      <c r="L45" s="566">
        <f t="shared" si="3"/>
        <v>2.5821722524073376</v>
      </c>
      <c r="M45" s="57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561"/>
      <c r="BO45" s="561"/>
      <c r="BP45" s="561"/>
      <c r="BQ45" s="561"/>
      <c r="BR45" s="561"/>
      <c r="BS45" s="561"/>
      <c r="BT45" s="561"/>
      <c r="BU45" s="561"/>
      <c r="BV45" s="561"/>
      <c r="BW45" s="561"/>
      <c r="BX45" s="561"/>
      <c r="BY45" s="561"/>
      <c r="BZ45" s="561"/>
      <c r="CA45" s="561"/>
      <c r="CB45" s="561"/>
      <c r="CC45" s="561"/>
      <c r="CD45" s="561"/>
      <c r="CE45" s="561"/>
      <c r="CF45" s="561"/>
      <c r="CG45" s="561"/>
      <c r="CH45" s="561"/>
      <c r="CI45" s="561"/>
      <c r="CJ45" s="561"/>
      <c r="CK45" s="561"/>
      <c r="CL45" s="561"/>
      <c r="CM45" s="561"/>
      <c r="CN45" s="561"/>
      <c r="CO45" s="561"/>
      <c r="CP45" s="561"/>
      <c r="CQ45" s="561"/>
      <c r="CR45" s="561"/>
      <c r="CS45" s="561"/>
      <c r="CT45" s="561"/>
      <c r="CU45" s="561"/>
      <c r="CV45" s="561"/>
      <c r="CW45" s="561"/>
      <c r="CX45" s="561"/>
      <c r="CY45" s="561"/>
      <c r="CZ45" s="561"/>
      <c r="DA45" s="561"/>
      <c r="DB45" s="561"/>
      <c r="DC45" s="561"/>
      <c r="DD45" s="561"/>
      <c r="DE45" s="561"/>
      <c r="DF45" s="561"/>
      <c r="DG45" s="561"/>
      <c r="DH45" s="561"/>
      <c r="DI45" s="561"/>
      <c r="DJ45" s="561"/>
      <c r="DK45" s="561"/>
      <c r="DL45" s="561"/>
      <c r="DM45" s="561"/>
      <c r="DN45" s="561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</row>
    <row r="46" spans="1:137" s="393" customFormat="1" ht="13.5" customHeight="1">
      <c r="A46" s="562" t="s">
        <v>98</v>
      </c>
      <c r="B46" s="563">
        <v>3</v>
      </c>
      <c r="C46" s="564"/>
      <c r="D46" s="556">
        <v>1242.8333333333333</v>
      </c>
      <c r="E46" s="570"/>
      <c r="F46" s="566">
        <f t="shared" si="2"/>
        <v>2.413839345581333</v>
      </c>
      <c r="G46" s="567"/>
      <c r="H46" s="563">
        <v>7</v>
      </c>
      <c r="I46" s="564"/>
      <c r="J46" s="556">
        <v>1210.5</v>
      </c>
      <c r="K46" s="570"/>
      <c r="L46" s="566">
        <f t="shared" si="3"/>
        <v>5.782734407269723</v>
      </c>
      <c r="M46" s="57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  <c r="AE46" s="561"/>
      <c r="AF46" s="561"/>
      <c r="AG46" s="561"/>
      <c r="AH46" s="561"/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1"/>
      <c r="AT46" s="561"/>
      <c r="AU46" s="561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1"/>
      <c r="BM46" s="561"/>
      <c r="BN46" s="561"/>
      <c r="BO46" s="561"/>
      <c r="BP46" s="561"/>
      <c r="BQ46" s="561"/>
      <c r="BR46" s="561"/>
      <c r="BS46" s="561"/>
      <c r="BT46" s="561"/>
      <c r="BU46" s="561"/>
      <c r="BV46" s="561"/>
      <c r="BW46" s="561"/>
      <c r="BX46" s="561"/>
      <c r="BY46" s="561"/>
      <c r="BZ46" s="561"/>
      <c r="CA46" s="561"/>
      <c r="CB46" s="561"/>
      <c r="CC46" s="561"/>
      <c r="CD46" s="561"/>
      <c r="CE46" s="561"/>
      <c r="CF46" s="561"/>
      <c r="CG46" s="561"/>
      <c r="CH46" s="561"/>
      <c r="CI46" s="561"/>
      <c r="CJ46" s="561"/>
      <c r="CK46" s="561"/>
      <c r="CL46" s="561"/>
      <c r="CM46" s="561"/>
      <c r="CN46" s="561"/>
      <c r="CO46" s="561"/>
      <c r="CP46" s="561"/>
      <c r="CQ46" s="561"/>
      <c r="CR46" s="561"/>
      <c r="CS46" s="561"/>
      <c r="CT46" s="561"/>
      <c r="CU46" s="561"/>
      <c r="CV46" s="561"/>
      <c r="CW46" s="561"/>
      <c r="CX46" s="561"/>
      <c r="CY46" s="561"/>
      <c r="CZ46" s="561"/>
      <c r="DA46" s="561"/>
      <c r="DB46" s="561"/>
      <c r="DC46" s="561"/>
      <c r="DD46" s="561"/>
      <c r="DE46" s="561"/>
      <c r="DF46" s="561"/>
      <c r="DG46" s="561"/>
      <c r="DH46" s="561"/>
      <c r="DI46" s="561"/>
      <c r="DJ46" s="561"/>
      <c r="DK46" s="561"/>
      <c r="DL46" s="561"/>
      <c r="DM46" s="561"/>
      <c r="DN46" s="561"/>
      <c r="DO46" s="561"/>
      <c r="DP46" s="561"/>
      <c r="DQ46" s="561"/>
      <c r="DR46" s="561"/>
      <c r="DS46" s="561"/>
      <c r="DT46" s="561"/>
      <c r="DU46" s="561"/>
      <c r="DV46" s="561"/>
      <c r="DW46" s="561"/>
      <c r="DX46" s="561"/>
      <c r="DY46" s="561"/>
      <c r="DZ46" s="561"/>
      <c r="EA46" s="561"/>
      <c r="EB46" s="561"/>
      <c r="EC46" s="561"/>
      <c r="ED46" s="561"/>
      <c r="EE46" s="561"/>
      <c r="EF46" s="561"/>
      <c r="EG46" s="561"/>
    </row>
    <row r="47" spans="1:137" s="393" customFormat="1" ht="13.5" customHeight="1">
      <c r="A47" s="562" t="s">
        <v>99</v>
      </c>
      <c r="B47" s="563"/>
      <c r="C47" s="564"/>
      <c r="D47" s="556">
        <v>339.6666666666667</v>
      </c>
      <c r="E47" s="570"/>
      <c r="F47" s="566">
        <f t="shared" si="2"/>
        <v>0</v>
      </c>
      <c r="G47" s="567"/>
      <c r="H47" s="563">
        <v>1</v>
      </c>
      <c r="I47" s="564"/>
      <c r="J47" s="556">
        <v>298.5833333333333</v>
      </c>
      <c r="K47" s="570"/>
      <c r="L47" s="566">
        <f t="shared" si="3"/>
        <v>3.3491487580240022</v>
      </c>
      <c r="M47" s="57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561"/>
      <c r="AC47" s="561"/>
      <c r="AD47" s="561"/>
      <c r="AE47" s="561"/>
      <c r="AF47" s="561"/>
      <c r="AG47" s="561"/>
      <c r="AH47" s="561"/>
      <c r="AI47" s="561"/>
      <c r="AJ47" s="561"/>
      <c r="AK47" s="561"/>
      <c r="AL47" s="561"/>
      <c r="AM47" s="561"/>
      <c r="AN47" s="561"/>
      <c r="AO47" s="561"/>
      <c r="AP47" s="561"/>
      <c r="AQ47" s="561"/>
      <c r="AR47" s="561"/>
      <c r="AS47" s="561"/>
      <c r="AT47" s="561"/>
      <c r="AU47" s="561"/>
      <c r="AV47" s="561"/>
      <c r="AW47" s="561"/>
      <c r="AX47" s="561"/>
      <c r="AY47" s="561"/>
      <c r="AZ47" s="561"/>
      <c r="BA47" s="561"/>
      <c r="BB47" s="561"/>
      <c r="BC47" s="561"/>
      <c r="BD47" s="561"/>
      <c r="BE47" s="561"/>
      <c r="BF47" s="561"/>
      <c r="BG47" s="561"/>
      <c r="BH47" s="561"/>
      <c r="BI47" s="561"/>
      <c r="BJ47" s="561"/>
      <c r="BK47" s="561"/>
      <c r="BL47" s="561"/>
      <c r="BM47" s="561"/>
      <c r="BN47" s="561"/>
      <c r="BO47" s="561"/>
      <c r="BP47" s="561"/>
      <c r="BQ47" s="561"/>
      <c r="BR47" s="561"/>
      <c r="BS47" s="561"/>
      <c r="BT47" s="561"/>
      <c r="BU47" s="561"/>
      <c r="BV47" s="561"/>
      <c r="BW47" s="561"/>
      <c r="BX47" s="561"/>
      <c r="BY47" s="561"/>
      <c r="BZ47" s="561"/>
      <c r="CA47" s="561"/>
      <c r="CB47" s="561"/>
      <c r="CC47" s="561"/>
      <c r="CD47" s="561"/>
      <c r="CE47" s="561"/>
      <c r="CF47" s="561"/>
      <c r="CG47" s="561"/>
      <c r="CH47" s="561"/>
      <c r="CI47" s="561"/>
      <c r="CJ47" s="561"/>
      <c r="CK47" s="561"/>
      <c r="CL47" s="561"/>
      <c r="CM47" s="561"/>
      <c r="CN47" s="561"/>
      <c r="CO47" s="561"/>
      <c r="CP47" s="561"/>
      <c r="CQ47" s="561"/>
      <c r="CR47" s="561"/>
      <c r="CS47" s="561"/>
      <c r="CT47" s="561"/>
      <c r="CU47" s="561"/>
      <c r="CV47" s="561"/>
      <c r="CW47" s="561"/>
      <c r="CX47" s="561"/>
      <c r="CY47" s="561"/>
      <c r="CZ47" s="561"/>
      <c r="DA47" s="561"/>
      <c r="DB47" s="561"/>
      <c r="DC47" s="561"/>
      <c r="DD47" s="561"/>
      <c r="DE47" s="561"/>
      <c r="DF47" s="561"/>
      <c r="DG47" s="561"/>
      <c r="DH47" s="561"/>
      <c r="DI47" s="561"/>
      <c r="DJ47" s="561"/>
      <c r="DK47" s="561"/>
      <c r="DL47" s="561"/>
      <c r="DM47" s="561"/>
      <c r="DN47" s="561"/>
      <c r="DO47" s="561"/>
      <c r="DP47" s="561"/>
      <c r="DQ47" s="561"/>
      <c r="DR47" s="561"/>
      <c r="DS47" s="561"/>
      <c r="DT47" s="561"/>
      <c r="DU47" s="561"/>
      <c r="DV47" s="561"/>
      <c r="DW47" s="561"/>
      <c r="DX47" s="561"/>
      <c r="DY47" s="561"/>
      <c r="DZ47" s="561"/>
      <c r="EA47" s="561"/>
      <c r="EB47" s="561"/>
      <c r="EC47" s="561"/>
      <c r="ED47" s="561"/>
      <c r="EE47" s="561"/>
      <c r="EF47" s="561"/>
      <c r="EG47" s="561"/>
    </row>
    <row r="48" spans="1:137" s="393" customFormat="1" ht="13.5" customHeight="1">
      <c r="A48" s="562" t="s">
        <v>100</v>
      </c>
      <c r="B48" s="563">
        <v>14</v>
      </c>
      <c r="C48" s="564"/>
      <c r="D48" s="556">
        <v>892.8333333333334</v>
      </c>
      <c r="E48" s="570"/>
      <c r="F48" s="566">
        <f t="shared" si="2"/>
        <v>15.680418144483852</v>
      </c>
      <c r="G48" s="567"/>
      <c r="H48" s="563">
        <v>18</v>
      </c>
      <c r="I48" s="564"/>
      <c r="J48" s="556">
        <v>808.4166666666666</v>
      </c>
      <c r="K48" s="570"/>
      <c r="L48" s="566">
        <f t="shared" si="3"/>
        <v>22.265745799402126</v>
      </c>
      <c r="M48" s="57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  <c r="BM48" s="561"/>
      <c r="BN48" s="561"/>
      <c r="BO48" s="561"/>
      <c r="BP48" s="561"/>
      <c r="BQ48" s="561"/>
      <c r="BR48" s="561"/>
      <c r="BS48" s="561"/>
      <c r="BT48" s="561"/>
      <c r="BU48" s="561"/>
      <c r="BV48" s="561"/>
      <c r="BW48" s="561"/>
      <c r="BX48" s="561"/>
      <c r="BY48" s="561"/>
      <c r="BZ48" s="561"/>
      <c r="CA48" s="561"/>
      <c r="CB48" s="561"/>
      <c r="CC48" s="561"/>
      <c r="CD48" s="561"/>
      <c r="CE48" s="561"/>
      <c r="CF48" s="561"/>
      <c r="CG48" s="561"/>
      <c r="CH48" s="561"/>
      <c r="CI48" s="561"/>
      <c r="CJ48" s="561"/>
      <c r="CK48" s="561"/>
      <c r="CL48" s="561"/>
      <c r="CM48" s="561"/>
      <c r="CN48" s="561"/>
      <c r="CO48" s="561"/>
      <c r="CP48" s="561"/>
      <c r="CQ48" s="561"/>
      <c r="CR48" s="561"/>
      <c r="CS48" s="561"/>
      <c r="CT48" s="561"/>
      <c r="CU48" s="561"/>
      <c r="CV48" s="561"/>
      <c r="CW48" s="561"/>
      <c r="CX48" s="561"/>
      <c r="CY48" s="561"/>
      <c r="CZ48" s="561"/>
      <c r="DA48" s="561"/>
      <c r="DB48" s="561"/>
      <c r="DC48" s="561"/>
      <c r="DD48" s="561"/>
      <c r="DE48" s="561"/>
      <c r="DF48" s="561"/>
      <c r="DG48" s="561"/>
      <c r="DH48" s="561"/>
      <c r="DI48" s="561"/>
      <c r="DJ48" s="561"/>
      <c r="DK48" s="561"/>
      <c r="DL48" s="561"/>
      <c r="DM48" s="561"/>
      <c r="DN48" s="561"/>
      <c r="DO48" s="561"/>
      <c r="DP48" s="561"/>
      <c r="DQ48" s="561"/>
      <c r="DR48" s="561"/>
      <c r="DS48" s="561"/>
      <c r="DT48" s="561"/>
      <c r="DU48" s="561"/>
      <c r="DV48" s="561"/>
      <c r="DW48" s="561"/>
      <c r="DX48" s="561"/>
      <c r="DY48" s="561"/>
      <c r="DZ48" s="561"/>
      <c r="EA48" s="561"/>
      <c r="EB48" s="561"/>
      <c r="EC48" s="561"/>
      <c r="ED48" s="561"/>
      <c r="EE48" s="561"/>
      <c r="EF48" s="561"/>
      <c r="EG48" s="561"/>
    </row>
    <row r="49" spans="1:137" s="393" customFormat="1" ht="13.5" customHeight="1">
      <c r="A49" s="562" t="s">
        <v>101</v>
      </c>
      <c r="B49" s="563">
        <v>10</v>
      </c>
      <c r="C49" s="564"/>
      <c r="D49" s="556">
        <v>199.33333333333334</v>
      </c>
      <c r="E49" s="570"/>
      <c r="F49" s="566">
        <f t="shared" si="2"/>
        <v>50.16722408026756</v>
      </c>
      <c r="G49" s="567"/>
      <c r="H49" s="563">
        <v>11</v>
      </c>
      <c r="I49" s="564"/>
      <c r="J49" s="556">
        <v>180.16666666666666</v>
      </c>
      <c r="K49" s="570"/>
      <c r="L49" s="566">
        <f t="shared" si="3"/>
        <v>61.05457909343201</v>
      </c>
      <c r="M49" s="57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1"/>
      <c r="AI49" s="561"/>
      <c r="AJ49" s="561"/>
      <c r="AK49" s="561"/>
      <c r="AL49" s="561"/>
      <c r="AM49" s="561"/>
      <c r="AN49" s="561"/>
      <c r="AO49" s="561"/>
      <c r="AP49" s="561"/>
      <c r="AQ49" s="561"/>
      <c r="AR49" s="561"/>
      <c r="AS49" s="561"/>
      <c r="AT49" s="561"/>
      <c r="AU49" s="561"/>
      <c r="AV49" s="561"/>
      <c r="AW49" s="561"/>
      <c r="AX49" s="561"/>
      <c r="AY49" s="561"/>
      <c r="AZ49" s="561"/>
      <c r="BA49" s="561"/>
      <c r="BB49" s="561"/>
      <c r="BC49" s="561"/>
      <c r="BD49" s="561"/>
      <c r="BE49" s="561"/>
      <c r="BF49" s="561"/>
      <c r="BG49" s="561"/>
      <c r="BH49" s="561"/>
      <c r="BI49" s="561"/>
      <c r="BJ49" s="561"/>
      <c r="BK49" s="561"/>
      <c r="BL49" s="561"/>
      <c r="BM49" s="561"/>
      <c r="BN49" s="561"/>
      <c r="BO49" s="561"/>
      <c r="BP49" s="561"/>
      <c r="BQ49" s="561"/>
      <c r="BR49" s="561"/>
      <c r="BS49" s="561"/>
      <c r="BT49" s="561"/>
      <c r="BU49" s="561"/>
      <c r="BV49" s="561"/>
      <c r="BW49" s="561"/>
      <c r="BX49" s="561"/>
      <c r="BY49" s="561"/>
      <c r="BZ49" s="561"/>
      <c r="CA49" s="561"/>
      <c r="CB49" s="561"/>
      <c r="CC49" s="561"/>
      <c r="CD49" s="561"/>
      <c r="CE49" s="561"/>
      <c r="CF49" s="561"/>
      <c r="CG49" s="561"/>
      <c r="CH49" s="561"/>
      <c r="CI49" s="561"/>
      <c r="CJ49" s="561"/>
      <c r="CK49" s="561"/>
      <c r="CL49" s="561"/>
      <c r="CM49" s="561"/>
      <c r="CN49" s="561"/>
      <c r="CO49" s="561"/>
      <c r="CP49" s="561"/>
      <c r="CQ49" s="561"/>
      <c r="CR49" s="561"/>
      <c r="CS49" s="561"/>
      <c r="CT49" s="561"/>
      <c r="CU49" s="561"/>
      <c r="CV49" s="561"/>
      <c r="CW49" s="561"/>
      <c r="CX49" s="561"/>
      <c r="CY49" s="561"/>
      <c r="CZ49" s="561"/>
      <c r="DA49" s="561"/>
      <c r="DB49" s="561"/>
      <c r="DC49" s="561"/>
      <c r="DD49" s="561"/>
      <c r="DE49" s="561"/>
      <c r="DF49" s="561"/>
      <c r="DG49" s="561"/>
      <c r="DH49" s="561"/>
      <c r="DI49" s="561"/>
      <c r="DJ49" s="561"/>
      <c r="DK49" s="561"/>
      <c r="DL49" s="561"/>
      <c r="DM49" s="561"/>
      <c r="DN49" s="561"/>
      <c r="DO49" s="561"/>
      <c r="DP49" s="561"/>
      <c r="DQ49" s="561"/>
      <c r="DR49" s="561"/>
      <c r="DS49" s="561"/>
      <c r="DT49" s="561"/>
      <c r="DU49" s="561"/>
      <c r="DV49" s="561"/>
      <c r="DW49" s="561"/>
      <c r="DX49" s="561"/>
      <c r="DY49" s="561"/>
      <c r="DZ49" s="561"/>
      <c r="EA49" s="561"/>
      <c r="EB49" s="561"/>
      <c r="EC49" s="561"/>
      <c r="ED49" s="561"/>
      <c r="EE49" s="561"/>
      <c r="EF49" s="561"/>
      <c r="EG49" s="561"/>
    </row>
    <row r="50" spans="1:137" s="393" customFormat="1" ht="13.5" customHeight="1">
      <c r="A50" s="562" t="s">
        <v>102</v>
      </c>
      <c r="B50" s="563">
        <v>10</v>
      </c>
      <c r="C50" s="564"/>
      <c r="D50" s="556">
        <v>956.25</v>
      </c>
      <c r="E50" s="570"/>
      <c r="F50" s="566">
        <f t="shared" si="2"/>
        <v>10.457516339869281</v>
      </c>
      <c r="G50" s="567"/>
      <c r="H50" s="563">
        <v>8</v>
      </c>
      <c r="I50" s="564"/>
      <c r="J50" s="556">
        <v>905.6666666666666</v>
      </c>
      <c r="K50" s="570"/>
      <c r="L50" s="566">
        <f t="shared" si="3"/>
        <v>8.833271991166729</v>
      </c>
      <c r="M50" s="57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1"/>
      <c r="BG50" s="561"/>
      <c r="BH50" s="561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1"/>
      <c r="BX50" s="561"/>
      <c r="BY50" s="561"/>
      <c r="BZ50" s="561"/>
      <c r="CA50" s="561"/>
      <c r="CB50" s="561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1"/>
      <c r="CR50" s="561"/>
      <c r="CS50" s="561"/>
      <c r="CT50" s="561"/>
      <c r="CU50" s="561"/>
      <c r="CV50" s="561"/>
      <c r="CW50" s="561"/>
      <c r="CX50" s="561"/>
      <c r="CY50" s="561"/>
      <c r="CZ50" s="561"/>
      <c r="DA50" s="561"/>
      <c r="DB50" s="561"/>
      <c r="DC50" s="561"/>
      <c r="DD50" s="561"/>
      <c r="DE50" s="561"/>
      <c r="DF50" s="561"/>
      <c r="DG50" s="561"/>
      <c r="DH50" s="561"/>
      <c r="DI50" s="561"/>
      <c r="DJ50" s="561"/>
      <c r="DK50" s="561"/>
      <c r="DL50" s="561"/>
      <c r="DM50" s="561"/>
      <c r="DN50" s="561"/>
      <c r="DO50" s="561"/>
      <c r="DP50" s="561"/>
      <c r="DQ50" s="561"/>
      <c r="DR50" s="561"/>
      <c r="DS50" s="561"/>
      <c r="DT50" s="561"/>
      <c r="DU50" s="561"/>
      <c r="DV50" s="561"/>
      <c r="DW50" s="561"/>
      <c r="DX50" s="561"/>
      <c r="DY50" s="561"/>
      <c r="DZ50" s="561"/>
      <c r="EA50" s="561"/>
      <c r="EB50" s="561"/>
      <c r="EC50" s="561"/>
      <c r="ED50" s="561"/>
      <c r="EE50" s="561"/>
      <c r="EF50" s="561"/>
      <c r="EG50" s="561"/>
    </row>
    <row r="51" spans="1:137" s="393" customFormat="1" ht="13.5" customHeight="1">
      <c r="A51" s="562" t="s">
        <v>103</v>
      </c>
      <c r="B51" s="563">
        <v>2</v>
      </c>
      <c r="C51" s="564"/>
      <c r="D51" s="556">
        <v>603</v>
      </c>
      <c r="E51" s="570"/>
      <c r="F51" s="566">
        <f t="shared" si="2"/>
        <v>3.316749585406302</v>
      </c>
      <c r="G51" s="567"/>
      <c r="H51" s="563">
        <v>6</v>
      </c>
      <c r="I51" s="564"/>
      <c r="J51" s="556">
        <v>527.1666666666666</v>
      </c>
      <c r="K51" s="570"/>
      <c r="L51" s="566">
        <f t="shared" si="3"/>
        <v>11.381599747075562</v>
      </c>
      <c r="M51" s="57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BP51" s="561"/>
      <c r="BQ51" s="561"/>
      <c r="BR51" s="561"/>
      <c r="BS51" s="561"/>
      <c r="BT51" s="561"/>
      <c r="BU51" s="561"/>
      <c r="BV51" s="561"/>
      <c r="BW51" s="561"/>
      <c r="BX51" s="561"/>
      <c r="BY51" s="561"/>
      <c r="BZ51" s="561"/>
      <c r="CA51" s="561"/>
      <c r="CB51" s="561"/>
      <c r="CC51" s="561"/>
      <c r="CD51" s="561"/>
      <c r="CE51" s="561"/>
      <c r="CF51" s="561"/>
      <c r="CG51" s="561"/>
      <c r="CH51" s="561"/>
      <c r="CI51" s="561"/>
      <c r="CJ51" s="561"/>
      <c r="CK51" s="561"/>
      <c r="CL51" s="561"/>
      <c r="CM51" s="561"/>
      <c r="CN51" s="561"/>
      <c r="CO51" s="561"/>
      <c r="CP51" s="561"/>
      <c r="CQ51" s="561"/>
      <c r="CR51" s="561"/>
      <c r="CS51" s="561"/>
      <c r="CT51" s="561"/>
      <c r="CU51" s="561"/>
      <c r="CV51" s="561"/>
      <c r="CW51" s="561"/>
      <c r="CX51" s="561"/>
      <c r="CY51" s="561"/>
      <c r="CZ51" s="561"/>
      <c r="DA51" s="561"/>
      <c r="DB51" s="561"/>
      <c r="DC51" s="561"/>
      <c r="DD51" s="561"/>
      <c r="DE51" s="561"/>
      <c r="DF51" s="561"/>
      <c r="DG51" s="561"/>
      <c r="DH51" s="561"/>
      <c r="DI51" s="561"/>
      <c r="DJ51" s="561"/>
      <c r="DK51" s="561"/>
      <c r="DL51" s="561"/>
      <c r="DM51" s="561"/>
      <c r="DN51" s="561"/>
      <c r="DO51" s="561"/>
      <c r="DP51" s="561"/>
      <c r="DQ51" s="561"/>
      <c r="DR51" s="561"/>
      <c r="DS51" s="561"/>
      <c r="DT51" s="561"/>
      <c r="DU51" s="561"/>
      <c r="DV51" s="561"/>
      <c r="DW51" s="561"/>
      <c r="DX51" s="561"/>
      <c r="DY51" s="561"/>
      <c r="DZ51" s="561"/>
      <c r="EA51" s="561"/>
      <c r="EB51" s="561"/>
      <c r="EC51" s="561"/>
      <c r="ED51" s="561"/>
      <c r="EE51" s="561"/>
      <c r="EF51" s="561"/>
      <c r="EG51" s="561"/>
    </row>
    <row r="52" spans="1:137" s="393" customFormat="1" ht="13.5" customHeight="1">
      <c r="A52" s="562" t="s">
        <v>104</v>
      </c>
      <c r="B52" s="563">
        <v>880</v>
      </c>
      <c r="C52" s="564"/>
      <c r="D52" s="556">
        <v>16167.166666666666</v>
      </c>
      <c r="E52" s="570"/>
      <c r="F52" s="566">
        <f t="shared" si="2"/>
        <v>54.43130624826036</v>
      </c>
      <c r="G52" s="567"/>
      <c r="H52" s="563">
        <v>914</v>
      </c>
      <c r="I52" s="564"/>
      <c r="J52" s="556">
        <v>15514.833333333334</v>
      </c>
      <c r="K52" s="570"/>
      <c r="L52" s="566">
        <f t="shared" si="3"/>
        <v>58.911364393215095</v>
      </c>
      <c r="M52" s="57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1"/>
      <c r="AE52" s="561"/>
      <c r="AF52" s="561"/>
      <c r="AG52" s="561"/>
      <c r="AH52" s="561"/>
      <c r="AI52" s="561"/>
      <c r="AJ52" s="561"/>
      <c r="AK52" s="561"/>
      <c r="AL52" s="561"/>
      <c r="AM52" s="561"/>
      <c r="AN52" s="561"/>
      <c r="AO52" s="561"/>
      <c r="AP52" s="561"/>
      <c r="AQ52" s="561"/>
      <c r="AR52" s="561"/>
      <c r="AS52" s="561"/>
      <c r="AT52" s="561"/>
      <c r="AU52" s="561"/>
      <c r="AV52" s="561"/>
      <c r="AW52" s="561"/>
      <c r="AX52" s="561"/>
      <c r="AY52" s="561"/>
      <c r="AZ52" s="561"/>
      <c r="BA52" s="561"/>
      <c r="BB52" s="561"/>
      <c r="BC52" s="561"/>
      <c r="BD52" s="561"/>
      <c r="BE52" s="561"/>
      <c r="BF52" s="561"/>
      <c r="BG52" s="561"/>
      <c r="BH52" s="561"/>
      <c r="BI52" s="561"/>
      <c r="BJ52" s="561"/>
      <c r="BK52" s="561"/>
      <c r="BL52" s="561"/>
      <c r="BM52" s="561"/>
      <c r="BN52" s="561"/>
      <c r="BO52" s="561"/>
      <c r="BP52" s="561"/>
      <c r="BQ52" s="561"/>
      <c r="BR52" s="561"/>
      <c r="BS52" s="561"/>
      <c r="BT52" s="561"/>
      <c r="BU52" s="561"/>
      <c r="BV52" s="561"/>
      <c r="BW52" s="561"/>
      <c r="BX52" s="561"/>
      <c r="BY52" s="561"/>
      <c r="BZ52" s="561"/>
      <c r="CA52" s="561"/>
      <c r="CB52" s="561"/>
      <c r="CC52" s="561"/>
      <c r="CD52" s="561"/>
      <c r="CE52" s="561"/>
      <c r="CF52" s="561"/>
      <c r="CG52" s="561"/>
      <c r="CH52" s="561"/>
      <c r="CI52" s="561"/>
      <c r="CJ52" s="561"/>
      <c r="CK52" s="561"/>
      <c r="CL52" s="561"/>
      <c r="CM52" s="561"/>
      <c r="CN52" s="561"/>
      <c r="CO52" s="561"/>
      <c r="CP52" s="561"/>
      <c r="CQ52" s="561"/>
      <c r="CR52" s="561"/>
      <c r="CS52" s="561"/>
      <c r="CT52" s="561"/>
      <c r="CU52" s="561"/>
      <c r="CV52" s="561"/>
      <c r="CW52" s="561"/>
      <c r="CX52" s="561"/>
      <c r="CY52" s="561"/>
      <c r="CZ52" s="561"/>
      <c r="DA52" s="561"/>
      <c r="DB52" s="561"/>
      <c r="DC52" s="561"/>
      <c r="DD52" s="561"/>
      <c r="DE52" s="561"/>
      <c r="DF52" s="561"/>
      <c r="DG52" s="561"/>
      <c r="DH52" s="561"/>
      <c r="DI52" s="561"/>
      <c r="DJ52" s="561"/>
      <c r="DK52" s="561"/>
      <c r="DL52" s="561"/>
      <c r="DM52" s="561"/>
      <c r="DN52" s="561"/>
      <c r="DO52" s="561"/>
      <c r="DP52" s="561"/>
      <c r="DQ52" s="561"/>
      <c r="DR52" s="561"/>
      <c r="DS52" s="561"/>
      <c r="DT52" s="561"/>
      <c r="DU52" s="561"/>
      <c r="DV52" s="561"/>
      <c r="DW52" s="561"/>
      <c r="DX52" s="561"/>
      <c r="DY52" s="561"/>
      <c r="DZ52" s="561"/>
      <c r="EA52" s="561"/>
      <c r="EB52" s="561"/>
      <c r="EC52" s="561"/>
      <c r="ED52" s="561"/>
      <c r="EE52" s="561"/>
      <c r="EF52" s="561"/>
      <c r="EG52" s="561"/>
    </row>
    <row r="53" spans="1:137" s="393" customFormat="1" ht="13.5" customHeight="1">
      <c r="A53" s="562" t="s">
        <v>105</v>
      </c>
      <c r="B53" s="563">
        <v>333</v>
      </c>
      <c r="C53" s="564"/>
      <c r="D53" s="556">
        <v>7672.916666666667</v>
      </c>
      <c r="E53" s="570"/>
      <c r="F53" s="566">
        <f t="shared" si="2"/>
        <v>43.39940266087429</v>
      </c>
      <c r="G53" s="567"/>
      <c r="H53" s="563">
        <v>239</v>
      </c>
      <c r="I53" s="564"/>
      <c r="J53" s="556">
        <v>7045.25</v>
      </c>
      <c r="K53" s="570"/>
      <c r="L53" s="566">
        <f t="shared" si="3"/>
        <v>33.92356552287002</v>
      </c>
      <c r="M53" s="57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561"/>
      <c r="AN53" s="561"/>
      <c r="AO53" s="561"/>
      <c r="AP53" s="561"/>
      <c r="AQ53" s="561"/>
      <c r="AR53" s="561"/>
      <c r="AS53" s="561"/>
      <c r="AT53" s="561"/>
      <c r="AU53" s="561"/>
      <c r="AV53" s="561"/>
      <c r="AW53" s="561"/>
      <c r="AX53" s="561"/>
      <c r="AY53" s="561"/>
      <c r="AZ53" s="561"/>
      <c r="BA53" s="561"/>
      <c r="BB53" s="561"/>
      <c r="BC53" s="561"/>
      <c r="BD53" s="561"/>
      <c r="BE53" s="561"/>
      <c r="BF53" s="561"/>
      <c r="BG53" s="561"/>
      <c r="BH53" s="561"/>
      <c r="BI53" s="561"/>
      <c r="BJ53" s="561"/>
      <c r="BK53" s="561"/>
      <c r="BL53" s="561"/>
      <c r="BM53" s="561"/>
      <c r="BN53" s="561"/>
      <c r="BO53" s="561"/>
      <c r="BP53" s="561"/>
      <c r="BQ53" s="561"/>
      <c r="BR53" s="561"/>
      <c r="BS53" s="561"/>
      <c r="BT53" s="561"/>
      <c r="BU53" s="561"/>
      <c r="BV53" s="561"/>
      <c r="BW53" s="561"/>
      <c r="BX53" s="561"/>
      <c r="BY53" s="561"/>
      <c r="BZ53" s="561"/>
      <c r="CA53" s="561"/>
      <c r="CB53" s="561"/>
      <c r="CC53" s="561"/>
      <c r="CD53" s="561"/>
      <c r="CE53" s="561"/>
      <c r="CF53" s="561"/>
      <c r="CG53" s="561"/>
      <c r="CH53" s="561"/>
      <c r="CI53" s="561"/>
      <c r="CJ53" s="561"/>
      <c r="CK53" s="561"/>
      <c r="CL53" s="561"/>
      <c r="CM53" s="561"/>
      <c r="CN53" s="561"/>
      <c r="CO53" s="561"/>
      <c r="CP53" s="561"/>
      <c r="CQ53" s="561"/>
      <c r="CR53" s="561"/>
      <c r="CS53" s="561"/>
      <c r="CT53" s="561"/>
      <c r="CU53" s="561"/>
      <c r="CV53" s="561"/>
      <c r="CW53" s="561"/>
      <c r="CX53" s="561"/>
      <c r="CY53" s="561"/>
      <c r="CZ53" s="561"/>
      <c r="DA53" s="561"/>
      <c r="DB53" s="561"/>
      <c r="DC53" s="561"/>
      <c r="DD53" s="561"/>
      <c r="DE53" s="561"/>
      <c r="DF53" s="561"/>
      <c r="DG53" s="561"/>
      <c r="DH53" s="561"/>
      <c r="DI53" s="561"/>
      <c r="DJ53" s="561"/>
      <c r="DK53" s="561"/>
      <c r="DL53" s="561"/>
      <c r="DM53" s="561"/>
      <c r="DN53" s="561"/>
      <c r="DO53" s="561"/>
      <c r="DP53" s="561"/>
      <c r="DQ53" s="561"/>
      <c r="DR53" s="561"/>
      <c r="DS53" s="561"/>
      <c r="DT53" s="561"/>
      <c r="DU53" s="561"/>
      <c r="DV53" s="561"/>
      <c r="DW53" s="561"/>
      <c r="DX53" s="561"/>
      <c r="DY53" s="561"/>
      <c r="DZ53" s="561"/>
      <c r="EA53" s="561"/>
      <c r="EB53" s="561"/>
      <c r="EC53" s="561"/>
      <c r="ED53" s="561"/>
      <c r="EE53" s="561"/>
      <c r="EF53" s="561"/>
      <c r="EG53" s="561"/>
    </row>
    <row r="54" spans="1:137" s="393" customFormat="1" ht="13.5" customHeight="1">
      <c r="A54" s="562" t="s">
        <v>106</v>
      </c>
      <c r="B54" s="563">
        <v>69</v>
      </c>
      <c r="C54" s="564"/>
      <c r="D54" s="556">
        <v>10814.833333333334</v>
      </c>
      <c r="E54" s="570"/>
      <c r="F54" s="566">
        <f t="shared" si="2"/>
        <v>6.380126061427976</v>
      </c>
      <c r="G54" s="567"/>
      <c r="H54" s="563">
        <v>85</v>
      </c>
      <c r="I54" s="564"/>
      <c r="J54" s="556">
        <v>10554.5</v>
      </c>
      <c r="K54" s="570"/>
      <c r="L54" s="566">
        <f t="shared" si="3"/>
        <v>8.053436922639632</v>
      </c>
      <c r="M54" s="57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  <c r="AE54" s="561"/>
      <c r="AF54" s="561"/>
      <c r="AG54" s="561"/>
      <c r="AH54" s="561"/>
      <c r="AI54" s="561"/>
      <c r="AJ54" s="561"/>
      <c r="AK54" s="561"/>
      <c r="AL54" s="561"/>
      <c r="AM54" s="561"/>
      <c r="AN54" s="561"/>
      <c r="AO54" s="561"/>
      <c r="AP54" s="561"/>
      <c r="AQ54" s="561"/>
      <c r="AR54" s="561"/>
      <c r="AS54" s="561"/>
      <c r="AT54" s="561"/>
      <c r="AU54" s="561"/>
      <c r="AV54" s="561"/>
      <c r="AW54" s="561"/>
      <c r="AX54" s="561"/>
      <c r="AY54" s="561"/>
      <c r="AZ54" s="561"/>
      <c r="BA54" s="561"/>
      <c r="BB54" s="561"/>
      <c r="BC54" s="561"/>
      <c r="BD54" s="561"/>
      <c r="BE54" s="561"/>
      <c r="BF54" s="561"/>
      <c r="BG54" s="561"/>
      <c r="BH54" s="561"/>
      <c r="BI54" s="561"/>
      <c r="BJ54" s="561"/>
      <c r="BK54" s="561"/>
      <c r="BL54" s="561"/>
      <c r="BM54" s="561"/>
      <c r="BN54" s="561"/>
      <c r="BO54" s="561"/>
      <c r="BP54" s="561"/>
      <c r="BQ54" s="561"/>
      <c r="BR54" s="561"/>
      <c r="BS54" s="561"/>
      <c r="BT54" s="561"/>
      <c r="BU54" s="561"/>
      <c r="BV54" s="561"/>
      <c r="BW54" s="561"/>
      <c r="BX54" s="561"/>
      <c r="BY54" s="561"/>
      <c r="BZ54" s="561"/>
      <c r="CA54" s="561"/>
      <c r="CB54" s="561"/>
      <c r="CC54" s="561"/>
      <c r="CD54" s="561"/>
      <c r="CE54" s="561"/>
      <c r="CF54" s="561"/>
      <c r="CG54" s="561"/>
      <c r="CH54" s="561"/>
      <c r="CI54" s="561"/>
      <c r="CJ54" s="561"/>
      <c r="CK54" s="561"/>
      <c r="CL54" s="561"/>
      <c r="CM54" s="561"/>
      <c r="CN54" s="561"/>
      <c r="CO54" s="561"/>
      <c r="CP54" s="561"/>
      <c r="CQ54" s="561"/>
      <c r="CR54" s="561"/>
      <c r="CS54" s="561"/>
      <c r="CT54" s="561"/>
      <c r="CU54" s="561"/>
      <c r="CV54" s="561"/>
      <c r="CW54" s="561"/>
      <c r="CX54" s="561"/>
      <c r="CY54" s="561"/>
      <c r="CZ54" s="561"/>
      <c r="DA54" s="561"/>
      <c r="DB54" s="561"/>
      <c r="DC54" s="561"/>
      <c r="DD54" s="561"/>
      <c r="DE54" s="561"/>
      <c r="DF54" s="561"/>
      <c r="DG54" s="561"/>
      <c r="DH54" s="561"/>
      <c r="DI54" s="561"/>
      <c r="DJ54" s="561"/>
      <c r="DK54" s="561"/>
      <c r="DL54" s="561"/>
      <c r="DM54" s="561"/>
      <c r="DN54" s="561"/>
      <c r="DO54" s="561"/>
      <c r="DP54" s="561"/>
      <c r="DQ54" s="561"/>
      <c r="DR54" s="561"/>
      <c r="DS54" s="561"/>
      <c r="DT54" s="561"/>
      <c r="DU54" s="561"/>
      <c r="DV54" s="561"/>
      <c r="DW54" s="561"/>
      <c r="DX54" s="561"/>
      <c r="DY54" s="561"/>
      <c r="DZ54" s="561"/>
      <c r="EA54" s="561"/>
      <c r="EB54" s="561"/>
      <c r="EC54" s="561"/>
      <c r="ED54" s="561"/>
      <c r="EE54" s="561"/>
      <c r="EF54" s="561"/>
      <c r="EG54" s="561"/>
    </row>
    <row r="55" spans="1:137" s="393" customFormat="1" ht="13.5" customHeight="1">
      <c r="A55" s="562" t="s">
        <v>107</v>
      </c>
      <c r="B55" s="563">
        <v>341</v>
      </c>
      <c r="C55" s="564"/>
      <c r="D55" s="556">
        <v>16862.916666666664</v>
      </c>
      <c r="E55" s="572"/>
      <c r="F55" s="566">
        <f t="shared" si="2"/>
        <v>20.22188727730968</v>
      </c>
      <c r="G55" s="567"/>
      <c r="H55" s="563">
        <v>352</v>
      </c>
      <c r="I55" s="564"/>
      <c r="J55" s="556">
        <v>16210.583333333334</v>
      </c>
      <c r="K55" s="570"/>
      <c r="L55" s="566">
        <f t="shared" si="3"/>
        <v>21.714209338549402</v>
      </c>
      <c r="M55" s="57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561"/>
      <c r="AL55" s="561"/>
      <c r="AM55" s="561"/>
      <c r="AN55" s="561"/>
      <c r="AO55" s="561"/>
      <c r="AP55" s="561"/>
      <c r="AQ55" s="561"/>
      <c r="AR55" s="561"/>
      <c r="AS55" s="561"/>
      <c r="AT55" s="561"/>
      <c r="AU55" s="561"/>
      <c r="AV55" s="561"/>
      <c r="AW55" s="561"/>
      <c r="AX55" s="561"/>
      <c r="AY55" s="561"/>
      <c r="AZ55" s="561"/>
      <c r="BA55" s="561"/>
      <c r="BB55" s="561"/>
      <c r="BC55" s="561"/>
      <c r="BD55" s="561"/>
      <c r="BE55" s="561"/>
      <c r="BF55" s="561"/>
      <c r="BG55" s="561"/>
      <c r="BH55" s="561"/>
      <c r="BI55" s="561"/>
      <c r="BJ55" s="561"/>
      <c r="BK55" s="561"/>
      <c r="BL55" s="561"/>
      <c r="BM55" s="561"/>
      <c r="BN55" s="561"/>
      <c r="BO55" s="561"/>
      <c r="BP55" s="561"/>
      <c r="BQ55" s="561"/>
      <c r="BR55" s="561"/>
      <c r="BS55" s="561"/>
      <c r="BT55" s="561"/>
      <c r="BU55" s="561"/>
      <c r="BV55" s="561"/>
      <c r="BW55" s="561"/>
      <c r="BX55" s="561"/>
      <c r="BY55" s="561"/>
      <c r="BZ55" s="561"/>
      <c r="CA55" s="561"/>
      <c r="CB55" s="561"/>
      <c r="CC55" s="561"/>
      <c r="CD55" s="561"/>
      <c r="CE55" s="561"/>
      <c r="CF55" s="561"/>
      <c r="CG55" s="561"/>
      <c r="CH55" s="561"/>
      <c r="CI55" s="561"/>
      <c r="CJ55" s="561"/>
      <c r="CK55" s="561"/>
      <c r="CL55" s="561"/>
      <c r="CM55" s="561"/>
      <c r="CN55" s="561"/>
      <c r="CO55" s="561"/>
      <c r="CP55" s="561"/>
      <c r="CQ55" s="561"/>
      <c r="CR55" s="561"/>
      <c r="CS55" s="561"/>
      <c r="CT55" s="561"/>
      <c r="CU55" s="561"/>
      <c r="CV55" s="561"/>
      <c r="CW55" s="561"/>
      <c r="CX55" s="561"/>
      <c r="CY55" s="561"/>
      <c r="CZ55" s="561"/>
      <c r="DA55" s="561"/>
      <c r="DB55" s="561"/>
      <c r="DC55" s="561"/>
      <c r="DD55" s="561"/>
      <c r="DE55" s="561"/>
      <c r="DF55" s="561"/>
      <c r="DG55" s="561"/>
      <c r="DH55" s="561"/>
      <c r="DI55" s="561"/>
      <c r="DJ55" s="561"/>
      <c r="DK55" s="561"/>
      <c r="DL55" s="561"/>
      <c r="DM55" s="561"/>
      <c r="DN55" s="561"/>
      <c r="DO55" s="561"/>
      <c r="DP55" s="561"/>
      <c r="DQ55" s="561"/>
      <c r="DR55" s="561"/>
      <c r="DS55" s="561"/>
      <c r="DT55" s="561"/>
      <c r="DU55" s="561"/>
      <c r="DV55" s="561"/>
      <c r="DW55" s="561"/>
      <c r="DX55" s="561"/>
      <c r="DY55" s="561"/>
      <c r="DZ55" s="561"/>
      <c r="EA55" s="561"/>
      <c r="EB55" s="561"/>
      <c r="EC55" s="561"/>
      <c r="ED55" s="561"/>
      <c r="EE55" s="561"/>
      <c r="EF55" s="561"/>
      <c r="EG55" s="561"/>
    </row>
    <row r="56" spans="1:137" s="393" customFormat="1" ht="13.5" customHeight="1">
      <c r="A56" s="562" t="s">
        <v>108</v>
      </c>
      <c r="B56" s="563">
        <v>85</v>
      </c>
      <c r="C56" s="564"/>
      <c r="D56" s="556">
        <v>895.25</v>
      </c>
      <c r="E56" s="572"/>
      <c r="F56" s="566">
        <f t="shared" si="2"/>
        <v>94.94554593688913</v>
      </c>
      <c r="G56" s="567"/>
      <c r="H56" s="563">
        <v>98</v>
      </c>
      <c r="I56" s="564"/>
      <c r="J56" s="556">
        <v>870.4166666666666</v>
      </c>
      <c r="K56" s="570"/>
      <c r="L56" s="566">
        <f t="shared" si="3"/>
        <v>112.58975586404979</v>
      </c>
      <c r="M56" s="57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561"/>
      <c r="AE56" s="561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1"/>
      <c r="AW56" s="561"/>
      <c r="AX56" s="561"/>
      <c r="AY56" s="561"/>
      <c r="AZ56" s="561"/>
      <c r="BA56" s="561"/>
      <c r="BB56" s="561"/>
      <c r="BC56" s="561"/>
      <c r="BD56" s="561"/>
      <c r="BE56" s="561"/>
      <c r="BF56" s="561"/>
      <c r="BG56" s="561"/>
      <c r="BH56" s="561"/>
      <c r="BI56" s="561"/>
      <c r="BJ56" s="561"/>
      <c r="BK56" s="561"/>
      <c r="BL56" s="561"/>
      <c r="BM56" s="561"/>
      <c r="BN56" s="561"/>
      <c r="BO56" s="561"/>
      <c r="BP56" s="561"/>
      <c r="BQ56" s="561"/>
      <c r="BR56" s="561"/>
      <c r="BS56" s="561"/>
      <c r="BT56" s="561"/>
      <c r="BU56" s="561"/>
      <c r="BV56" s="561"/>
      <c r="BW56" s="561"/>
      <c r="BX56" s="561"/>
      <c r="BY56" s="561"/>
      <c r="BZ56" s="561"/>
      <c r="CA56" s="561"/>
      <c r="CB56" s="561"/>
      <c r="CC56" s="561"/>
      <c r="CD56" s="561"/>
      <c r="CE56" s="561"/>
      <c r="CF56" s="561"/>
      <c r="CG56" s="561"/>
      <c r="CH56" s="561"/>
      <c r="CI56" s="561"/>
      <c r="CJ56" s="561"/>
      <c r="CK56" s="561"/>
      <c r="CL56" s="561"/>
      <c r="CM56" s="561"/>
      <c r="CN56" s="561"/>
      <c r="CO56" s="561"/>
      <c r="CP56" s="561"/>
      <c r="CQ56" s="561"/>
      <c r="CR56" s="561"/>
      <c r="CS56" s="561"/>
      <c r="CT56" s="561"/>
      <c r="CU56" s="561"/>
      <c r="CV56" s="561"/>
      <c r="CW56" s="561"/>
      <c r="CX56" s="561"/>
      <c r="CY56" s="561"/>
      <c r="CZ56" s="561"/>
      <c r="DA56" s="561"/>
      <c r="DB56" s="561"/>
      <c r="DC56" s="561"/>
      <c r="DD56" s="561"/>
      <c r="DE56" s="561"/>
      <c r="DF56" s="561"/>
      <c r="DG56" s="561"/>
      <c r="DH56" s="561"/>
      <c r="DI56" s="561"/>
      <c r="DJ56" s="561"/>
      <c r="DK56" s="561"/>
      <c r="DL56" s="561"/>
      <c r="DM56" s="561"/>
      <c r="DN56" s="561"/>
      <c r="DO56" s="561"/>
      <c r="DP56" s="561"/>
      <c r="DQ56" s="561"/>
      <c r="DR56" s="561"/>
      <c r="DS56" s="561"/>
      <c r="DT56" s="561"/>
      <c r="DU56" s="561"/>
      <c r="DV56" s="561"/>
      <c r="DW56" s="561"/>
      <c r="DX56" s="561"/>
      <c r="DY56" s="561"/>
      <c r="DZ56" s="561"/>
      <c r="EA56" s="561"/>
      <c r="EB56" s="561"/>
      <c r="EC56" s="561"/>
      <c r="ED56" s="561"/>
      <c r="EE56" s="561"/>
      <c r="EF56" s="561"/>
      <c r="EG56" s="561"/>
    </row>
    <row r="57" spans="1:137" s="393" customFormat="1" ht="13.5" customHeight="1">
      <c r="A57" s="562" t="s">
        <v>109</v>
      </c>
      <c r="B57" s="563">
        <v>18</v>
      </c>
      <c r="C57" s="564"/>
      <c r="D57" s="556">
        <v>1853</v>
      </c>
      <c r="E57" s="572"/>
      <c r="F57" s="566">
        <f t="shared" si="2"/>
        <v>9.713977334052887</v>
      </c>
      <c r="G57" s="567"/>
      <c r="H57" s="563">
        <v>48</v>
      </c>
      <c r="I57" s="564"/>
      <c r="J57" s="556">
        <v>1775.0833333333333</v>
      </c>
      <c r="K57" s="570"/>
      <c r="L57" s="566">
        <f t="shared" si="3"/>
        <v>27.04098399136191</v>
      </c>
      <c r="M57" s="57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AT57" s="561"/>
      <c r="AU57" s="561"/>
      <c r="AV57" s="561"/>
      <c r="AW57" s="561"/>
      <c r="AX57" s="561"/>
      <c r="AY57" s="561"/>
      <c r="AZ57" s="561"/>
      <c r="BA57" s="561"/>
      <c r="BB57" s="561"/>
      <c r="BC57" s="561"/>
      <c r="BD57" s="561"/>
      <c r="BE57" s="561"/>
      <c r="BF57" s="561"/>
      <c r="BG57" s="561"/>
      <c r="BH57" s="561"/>
      <c r="BI57" s="561"/>
      <c r="BJ57" s="561"/>
      <c r="BK57" s="561"/>
      <c r="BL57" s="561"/>
      <c r="BM57" s="561"/>
      <c r="BN57" s="561"/>
      <c r="BO57" s="561"/>
      <c r="BP57" s="561"/>
      <c r="BQ57" s="561"/>
      <c r="BR57" s="561"/>
      <c r="BS57" s="561"/>
      <c r="BT57" s="561"/>
      <c r="BU57" s="561"/>
      <c r="BV57" s="561"/>
      <c r="BW57" s="561"/>
      <c r="BX57" s="561"/>
      <c r="BY57" s="561"/>
      <c r="BZ57" s="561"/>
      <c r="CA57" s="561"/>
      <c r="CB57" s="561"/>
      <c r="CC57" s="561"/>
      <c r="CD57" s="561"/>
      <c r="CE57" s="561"/>
      <c r="CF57" s="561"/>
      <c r="CG57" s="561"/>
      <c r="CH57" s="561"/>
      <c r="CI57" s="561"/>
      <c r="CJ57" s="561"/>
      <c r="CK57" s="561"/>
      <c r="CL57" s="561"/>
      <c r="CM57" s="561"/>
      <c r="CN57" s="561"/>
      <c r="CO57" s="561"/>
      <c r="CP57" s="561"/>
      <c r="CQ57" s="561"/>
      <c r="CR57" s="561"/>
      <c r="CS57" s="561"/>
      <c r="CT57" s="561"/>
      <c r="CU57" s="561"/>
      <c r="CV57" s="561"/>
      <c r="CW57" s="561"/>
      <c r="CX57" s="561"/>
      <c r="CY57" s="561"/>
      <c r="CZ57" s="561"/>
      <c r="DA57" s="561"/>
      <c r="DB57" s="561"/>
      <c r="DC57" s="561"/>
      <c r="DD57" s="561"/>
      <c r="DE57" s="561"/>
      <c r="DF57" s="561"/>
      <c r="DG57" s="561"/>
      <c r="DH57" s="561"/>
      <c r="DI57" s="561"/>
      <c r="DJ57" s="561"/>
      <c r="DK57" s="561"/>
      <c r="DL57" s="561"/>
      <c r="DM57" s="561"/>
      <c r="DN57" s="561"/>
      <c r="DO57" s="561"/>
      <c r="DP57" s="561"/>
      <c r="DQ57" s="561"/>
      <c r="DR57" s="561"/>
      <c r="DS57" s="561"/>
      <c r="DT57" s="561"/>
      <c r="DU57" s="561"/>
      <c r="DV57" s="561"/>
      <c r="DW57" s="561"/>
      <c r="DX57" s="561"/>
      <c r="DY57" s="561"/>
      <c r="DZ57" s="561"/>
      <c r="EA57" s="561"/>
      <c r="EB57" s="561"/>
      <c r="EC57" s="561"/>
      <c r="ED57" s="561"/>
      <c r="EE57" s="561"/>
      <c r="EF57" s="561"/>
      <c r="EG57" s="561"/>
    </row>
    <row r="58" spans="1:137" s="393" customFormat="1" ht="13.5" customHeight="1">
      <c r="A58" s="562" t="s">
        <v>110</v>
      </c>
      <c r="B58" s="563">
        <v>118</v>
      </c>
      <c r="C58" s="564"/>
      <c r="D58" s="556">
        <v>3252.0833333333335</v>
      </c>
      <c r="E58" s="572"/>
      <c r="F58" s="566">
        <f t="shared" si="2"/>
        <v>36.2844330557335</v>
      </c>
      <c r="G58" s="567"/>
      <c r="H58" s="563">
        <v>104</v>
      </c>
      <c r="I58" s="564"/>
      <c r="J58" s="556">
        <v>3002</v>
      </c>
      <c r="K58" s="570"/>
      <c r="L58" s="566">
        <f t="shared" si="3"/>
        <v>34.6435709526982</v>
      </c>
      <c r="M58" s="57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561"/>
      <c r="AH58" s="561"/>
      <c r="AI58" s="561"/>
      <c r="AJ58" s="561"/>
      <c r="AK58" s="561"/>
      <c r="AL58" s="561"/>
      <c r="AM58" s="561"/>
      <c r="AN58" s="561"/>
      <c r="AO58" s="561"/>
      <c r="AP58" s="561"/>
      <c r="AQ58" s="561"/>
      <c r="AR58" s="561"/>
      <c r="AS58" s="561"/>
      <c r="AT58" s="561"/>
      <c r="AU58" s="561"/>
      <c r="AV58" s="561"/>
      <c r="AW58" s="561"/>
      <c r="AX58" s="561"/>
      <c r="AY58" s="561"/>
      <c r="AZ58" s="561"/>
      <c r="BA58" s="561"/>
      <c r="BB58" s="561"/>
      <c r="BC58" s="561"/>
      <c r="BD58" s="561"/>
      <c r="BE58" s="561"/>
      <c r="BF58" s="561"/>
      <c r="BG58" s="561"/>
      <c r="BH58" s="561"/>
      <c r="BI58" s="561"/>
      <c r="BJ58" s="561"/>
      <c r="BK58" s="561"/>
      <c r="BL58" s="561"/>
      <c r="BM58" s="561"/>
      <c r="BN58" s="561"/>
      <c r="BO58" s="561"/>
      <c r="BP58" s="561"/>
      <c r="BQ58" s="561"/>
      <c r="BR58" s="561"/>
      <c r="BS58" s="561"/>
      <c r="BT58" s="561"/>
      <c r="BU58" s="561"/>
      <c r="BV58" s="561"/>
      <c r="BW58" s="561"/>
      <c r="BX58" s="561"/>
      <c r="BY58" s="561"/>
      <c r="BZ58" s="561"/>
      <c r="CA58" s="561"/>
      <c r="CB58" s="561"/>
      <c r="CC58" s="561"/>
      <c r="CD58" s="561"/>
      <c r="CE58" s="561"/>
      <c r="CF58" s="561"/>
      <c r="CG58" s="561"/>
      <c r="CH58" s="561"/>
      <c r="CI58" s="561"/>
      <c r="CJ58" s="561"/>
      <c r="CK58" s="561"/>
      <c r="CL58" s="561"/>
      <c r="CM58" s="561"/>
      <c r="CN58" s="561"/>
      <c r="CO58" s="561"/>
      <c r="CP58" s="561"/>
      <c r="CQ58" s="561"/>
      <c r="CR58" s="561"/>
      <c r="CS58" s="561"/>
      <c r="CT58" s="561"/>
      <c r="CU58" s="561"/>
      <c r="CV58" s="561"/>
      <c r="CW58" s="561"/>
      <c r="CX58" s="561"/>
      <c r="CY58" s="561"/>
      <c r="CZ58" s="561"/>
      <c r="DA58" s="561"/>
      <c r="DB58" s="561"/>
      <c r="DC58" s="561"/>
      <c r="DD58" s="561"/>
      <c r="DE58" s="561"/>
      <c r="DF58" s="561"/>
      <c r="DG58" s="561"/>
      <c r="DH58" s="561"/>
      <c r="DI58" s="561"/>
      <c r="DJ58" s="561"/>
      <c r="DK58" s="561"/>
      <c r="DL58" s="561"/>
      <c r="DM58" s="561"/>
      <c r="DN58" s="561"/>
      <c r="DO58" s="561"/>
      <c r="DP58" s="561"/>
      <c r="DQ58" s="561"/>
      <c r="DR58" s="561"/>
      <c r="DS58" s="561"/>
      <c r="DT58" s="561"/>
      <c r="DU58" s="561"/>
      <c r="DV58" s="561"/>
      <c r="DW58" s="561"/>
      <c r="DX58" s="561"/>
      <c r="DY58" s="561"/>
      <c r="DZ58" s="561"/>
      <c r="EA58" s="561"/>
      <c r="EB58" s="561"/>
      <c r="EC58" s="561"/>
      <c r="ED58" s="561"/>
      <c r="EE58" s="561"/>
      <c r="EF58" s="561"/>
      <c r="EG58" s="561"/>
    </row>
    <row r="59" spans="1:137" s="393" customFormat="1" ht="13.5" customHeight="1">
      <c r="A59" s="562" t="s">
        <v>111</v>
      </c>
      <c r="B59" s="563">
        <v>192</v>
      </c>
      <c r="C59" s="564"/>
      <c r="D59" s="556">
        <v>1711.75</v>
      </c>
      <c r="E59" s="572"/>
      <c r="F59" s="566">
        <f t="shared" si="2"/>
        <v>112.16591207828246</v>
      </c>
      <c r="G59" s="567"/>
      <c r="H59" s="563">
        <v>87</v>
      </c>
      <c r="I59" s="564"/>
      <c r="J59" s="556">
        <v>1643.75</v>
      </c>
      <c r="K59" s="570"/>
      <c r="L59" s="566">
        <f t="shared" si="3"/>
        <v>52.9277566539924</v>
      </c>
      <c r="M59" s="57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561"/>
      <c r="AJ59" s="561"/>
      <c r="AK59" s="561"/>
      <c r="AL59" s="561"/>
      <c r="AM59" s="561"/>
      <c r="AN59" s="561"/>
      <c r="AO59" s="561"/>
      <c r="AP59" s="561"/>
      <c r="AQ59" s="561"/>
      <c r="AR59" s="561"/>
      <c r="AS59" s="561"/>
      <c r="AT59" s="561"/>
      <c r="AU59" s="561"/>
      <c r="AV59" s="561"/>
      <c r="AW59" s="561"/>
      <c r="AX59" s="561"/>
      <c r="AY59" s="561"/>
      <c r="AZ59" s="561"/>
      <c r="BA59" s="561"/>
      <c r="BB59" s="561"/>
      <c r="BC59" s="561"/>
      <c r="BD59" s="561"/>
      <c r="BE59" s="561"/>
      <c r="BF59" s="561"/>
      <c r="BG59" s="561"/>
      <c r="BH59" s="561"/>
      <c r="BI59" s="561"/>
      <c r="BJ59" s="561"/>
      <c r="BK59" s="561"/>
      <c r="BL59" s="561"/>
      <c r="BM59" s="561"/>
      <c r="BN59" s="561"/>
      <c r="BO59" s="561"/>
      <c r="BP59" s="561"/>
      <c r="BQ59" s="561"/>
      <c r="BR59" s="561"/>
      <c r="BS59" s="561"/>
      <c r="BT59" s="561"/>
      <c r="BU59" s="561"/>
      <c r="BV59" s="561"/>
      <c r="BW59" s="561"/>
      <c r="BX59" s="561"/>
      <c r="BY59" s="561"/>
      <c r="BZ59" s="561"/>
      <c r="CA59" s="561"/>
      <c r="CB59" s="561"/>
      <c r="CC59" s="561"/>
      <c r="CD59" s="561"/>
      <c r="CE59" s="561"/>
      <c r="CF59" s="561"/>
      <c r="CG59" s="561"/>
      <c r="CH59" s="561"/>
      <c r="CI59" s="561"/>
      <c r="CJ59" s="561"/>
      <c r="CK59" s="561"/>
      <c r="CL59" s="561"/>
      <c r="CM59" s="561"/>
      <c r="CN59" s="561"/>
      <c r="CO59" s="561"/>
      <c r="CP59" s="561"/>
      <c r="CQ59" s="561"/>
      <c r="CR59" s="561"/>
      <c r="CS59" s="561"/>
      <c r="CT59" s="561"/>
      <c r="CU59" s="561"/>
      <c r="CV59" s="561"/>
      <c r="CW59" s="561"/>
      <c r="CX59" s="561"/>
      <c r="CY59" s="561"/>
      <c r="CZ59" s="561"/>
      <c r="DA59" s="561"/>
      <c r="DB59" s="561"/>
      <c r="DC59" s="561"/>
      <c r="DD59" s="561"/>
      <c r="DE59" s="561"/>
      <c r="DF59" s="561"/>
      <c r="DG59" s="561"/>
      <c r="DH59" s="561"/>
      <c r="DI59" s="561"/>
      <c r="DJ59" s="561"/>
      <c r="DK59" s="561"/>
      <c r="DL59" s="561"/>
      <c r="DM59" s="561"/>
      <c r="DN59" s="561"/>
      <c r="DO59" s="561"/>
      <c r="DP59" s="561"/>
      <c r="DQ59" s="561"/>
      <c r="DR59" s="561"/>
      <c r="DS59" s="561"/>
      <c r="DT59" s="561"/>
      <c r="DU59" s="561"/>
      <c r="DV59" s="561"/>
      <c r="DW59" s="561"/>
      <c r="DX59" s="561"/>
      <c r="DY59" s="561"/>
      <c r="DZ59" s="561"/>
      <c r="EA59" s="561"/>
      <c r="EB59" s="561"/>
      <c r="EC59" s="561"/>
      <c r="ED59" s="561"/>
      <c r="EE59" s="561"/>
      <c r="EF59" s="561"/>
      <c r="EG59" s="561"/>
    </row>
    <row r="60" spans="1:137" s="393" customFormat="1" ht="13.5" customHeight="1">
      <c r="A60" s="562" t="s">
        <v>112</v>
      </c>
      <c r="B60" s="563">
        <v>7</v>
      </c>
      <c r="C60" s="564"/>
      <c r="D60" s="556">
        <v>364.75</v>
      </c>
      <c r="E60" s="572"/>
      <c r="F60" s="566">
        <f>+B60*1000/D60</f>
        <v>19.191226867717614</v>
      </c>
      <c r="G60" s="567"/>
      <c r="H60" s="563">
        <v>8</v>
      </c>
      <c r="I60" s="564"/>
      <c r="J60" s="556">
        <v>369.75</v>
      </c>
      <c r="K60" s="570"/>
      <c r="L60" s="566">
        <f>+H60*1000/J60</f>
        <v>21.636240703177823</v>
      </c>
      <c r="M60" s="57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  <c r="AA60" s="561"/>
      <c r="AB60" s="561"/>
      <c r="AC60" s="561"/>
      <c r="AD60" s="561"/>
      <c r="AE60" s="561"/>
      <c r="AF60" s="561"/>
      <c r="AG60" s="561"/>
      <c r="AH60" s="561"/>
      <c r="AI60" s="561"/>
      <c r="AJ60" s="561"/>
      <c r="AK60" s="561"/>
      <c r="AL60" s="561"/>
      <c r="AM60" s="561"/>
      <c r="AN60" s="561"/>
      <c r="AO60" s="561"/>
      <c r="AP60" s="561"/>
      <c r="AQ60" s="561"/>
      <c r="AR60" s="561"/>
      <c r="AS60" s="561"/>
      <c r="AT60" s="561"/>
      <c r="AU60" s="561"/>
      <c r="AV60" s="561"/>
      <c r="AW60" s="561"/>
      <c r="AX60" s="561"/>
      <c r="AY60" s="561"/>
      <c r="AZ60" s="561"/>
      <c r="BA60" s="561"/>
      <c r="BB60" s="561"/>
      <c r="BC60" s="561"/>
      <c r="BD60" s="561"/>
      <c r="BE60" s="561"/>
      <c r="BF60" s="561"/>
      <c r="BG60" s="561"/>
      <c r="BH60" s="561"/>
      <c r="BI60" s="561"/>
      <c r="BJ60" s="561"/>
      <c r="BK60" s="561"/>
      <c r="BL60" s="561"/>
      <c r="BM60" s="561"/>
      <c r="BN60" s="561"/>
      <c r="BO60" s="561"/>
      <c r="BP60" s="561"/>
      <c r="BQ60" s="561"/>
      <c r="BR60" s="561"/>
      <c r="BS60" s="561"/>
      <c r="BT60" s="561"/>
      <c r="BU60" s="561"/>
      <c r="BV60" s="561"/>
      <c r="BW60" s="561"/>
      <c r="BX60" s="561"/>
      <c r="BY60" s="561"/>
      <c r="BZ60" s="561"/>
      <c r="CA60" s="561"/>
      <c r="CB60" s="561"/>
      <c r="CC60" s="561"/>
      <c r="CD60" s="561"/>
      <c r="CE60" s="561"/>
      <c r="CF60" s="561"/>
      <c r="CG60" s="561"/>
      <c r="CH60" s="561"/>
      <c r="CI60" s="561"/>
      <c r="CJ60" s="561"/>
      <c r="CK60" s="561"/>
      <c r="CL60" s="561"/>
      <c r="CM60" s="561"/>
      <c r="CN60" s="561"/>
      <c r="CO60" s="561"/>
      <c r="CP60" s="561"/>
      <c r="CQ60" s="561"/>
      <c r="CR60" s="561"/>
      <c r="CS60" s="561"/>
      <c r="CT60" s="561"/>
      <c r="CU60" s="561"/>
      <c r="CV60" s="561"/>
      <c r="CW60" s="561"/>
      <c r="CX60" s="561"/>
      <c r="CY60" s="561"/>
      <c r="CZ60" s="561"/>
      <c r="DA60" s="561"/>
      <c r="DB60" s="561"/>
      <c r="DC60" s="561"/>
      <c r="DD60" s="561"/>
      <c r="DE60" s="561"/>
      <c r="DF60" s="561"/>
      <c r="DG60" s="561"/>
      <c r="DH60" s="561"/>
      <c r="DI60" s="561"/>
      <c r="DJ60" s="561"/>
      <c r="DK60" s="561"/>
      <c r="DL60" s="561"/>
      <c r="DM60" s="561"/>
      <c r="DN60" s="561"/>
      <c r="DO60" s="561"/>
      <c r="DP60" s="561"/>
      <c r="DQ60" s="561"/>
      <c r="DR60" s="561"/>
      <c r="DS60" s="561"/>
      <c r="DT60" s="561"/>
      <c r="DU60" s="561"/>
      <c r="DV60" s="561"/>
      <c r="DW60" s="561"/>
      <c r="DX60" s="561"/>
      <c r="DY60" s="561"/>
      <c r="DZ60" s="561"/>
      <c r="EA60" s="561"/>
      <c r="EB60" s="561"/>
      <c r="EC60" s="561"/>
      <c r="ED60" s="561"/>
      <c r="EE60" s="561"/>
      <c r="EF60" s="561"/>
      <c r="EG60" s="561"/>
    </row>
    <row r="61" spans="1:137" s="393" customFormat="1" ht="13.5" customHeight="1">
      <c r="A61" s="573" t="s">
        <v>293</v>
      </c>
      <c r="B61" s="574">
        <v>2</v>
      </c>
      <c r="C61" s="575"/>
      <c r="D61" s="576">
        <v>7.166666666666667</v>
      </c>
      <c r="E61" s="577"/>
      <c r="F61" s="578">
        <f t="shared" si="2"/>
        <v>279.06976744186045</v>
      </c>
      <c r="G61" s="579"/>
      <c r="H61" s="574">
        <v>1</v>
      </c>
      <c r="I61" s="575"/>
      <c r="J61" s="576">
        <v>8</v>
      </c>
      <c r="K61" s="580"/>
      <c r="L61" s="578">
        <f t="shared" si="3"/>
        <v>125</v>
      </c>
      <c r="M61" s="58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  <c r="AA61" s="561"/>
      <c r="AB61" s="561"/>
      <c r="AC61" s="561"/>
      <c r="AD61" s="561"/>
      <c r="AE61" s="561"/>
      <c r="AF61" s="561"/>
      <c r="AG61" s="561"/>
      <c r="AH61" s="561"/>
      <c r="AI61" s="561"/>
      <c r="AJ61" s="561"/>
      <c r="AK61" s="561"/>
      <c r="AL61" s="561"/>
      <c r="AM61" s="561"/>
      <c r="AN61" s="561"/>
      <c r="AO61" s="561"/>
      <c r="AP61" s="561"/>
      <c r="AQ61" s="561"/>
      <c r="AR61" s="561"/>
      <c r="AS61" s="561"/>
      <c r="AT61" s="561"/>
      <c r="AU61" s="561"/>
      <c r="AV61" s="561"/>
      <c r="AW61" s="561"/>
      <c r="AX61" s="561"/>
      <c r="AY61" s="561"/>
      <c r="AZ61" s="561"/>
      <c r="BA61" s="561"/>
      <c r="BB61" s="561"/>
      <c r="BC61" s="561"/>
      <c r="BD61" s="561"/>
      <c r="BE61" s="561"/>
      <c r="BF61" s="561"/>
      <c r="BG61" s="561"/>
      <c r="BH61" s="561"/>
      <c r="BI61" s="561"/>
      <c r="BJ61" s="561"/>
      <c r="BK61" s="561"/>
      <c r="BL61" s="561"/>
      <c r="BM61" s="561"/>
      <c r="BN61" s="561"/>
      <c r="BO61" s="561"/>
      <c r="BP61" s="561"/>
      <c r="BQ61" s="561"/>
      <c r="BR61" s="561"/>
      <c r="BS61" s="561"/>
      <c r="BT61" s="561"/>
      <c r="BU61" s="561"/>
      <c r="BV61" s="561"/>
      <c r="BW61" s="561"/>
      <c r="BX61" s="561"/>
      <c r="BY61" s="561"/>
      <c r="BZ61" s="561"/>
      <c r="CA61" s="561"/>
      <c r="CB61" s="561"/>
      <c r="CC61" s="561"/>
      <c r="CD61" s="561"/>
      <c r="CE61" s="561"/>
      <c r="CF61" s="561"/>
      <c r="CG61" s="561"/>
      <c r="CH61" s="561"/>
      <c r="CI61" s="561"/>
      <c r="CJ61" s="561"/>
      <c r="CK61" s="561"/>
      <c r="CL61" s="561"/>
      <c r="CM61" s="561"/>
      <c r="CN61" s="561"/>
      <c r="CO61" s="561"/>
      <c r="CP61" s="561"/>
      <c r="CQ61" s="561"/>
      <c r="CR61" s="561"/>
      <c r="CS61" s="561"/>
      <c r="CT61" s="561"/>
      <c r="CU61" s="561"/>
      <c r="CV61" s="561"/>
      <c r="CW61" s="561"/>
      <c r="CX61" s="561"/>
      <c r="CY61" s="561"/>
      <c r="CZ61" s="561"/>
      <c r="DA61" s="561"/>
      <c r="DB61" s="561"/>
      <c r="DC61" s="561"/>
      <c r="DD61" s="561"/>
      <c r="DE61" s="561"/>
      <c r="DF61" s="561"/>
      <c r="DG61" s="561"/>
      <c r="DH61" s="561"/>
      <c r="DI61" s="561"/>
      <c r="DJ61" s="561"/>
      <c r="DK61" s="561"/>
      <c r="DL61" s="561"/>
      <c r="DM61" s="561"/>
      <c r="DN61" s="561"/>
      <c r="DO61" s="561"/>
      <c r="DP61" s="561"/>
      <c r="DQ61" s="561"/>
      <c r="DR61" s="561"/>
      <c r="DS61" s="561"/>
      <c r="DT61" s="561"/>
      <c r="DU61" s="561"/>
      <c r="DV61" s="561"/>
      <c r="DW61" s="561"/>
      <c r="DX61" s="561"/>
      <c r="DY61" s="561"/>
      <c r="DZ61" s="561"/>
      <c r="EA61" s="561"/>
      <c r="EB61" s="561"/>
      <c r="EC61" s="561"/>
      <c r="ED61" s="561"/>
      <c r="EE61" s="561"/>
      <c r="EF61" s="561"/>
      <c r="EG61" s="561"/>
    </row>
    <row r="62" spans="1:13" ht="17.25" customHeight="1">
      <c r="A62" s="760" t="s">
        <v>247</v>
      </c>
      <c r="B62" s="583"/>
      <c r="C62" s="475"/>
      <c r="D62" s="92"/>
      <c r="E62" s="584"/>
      <c r="F62" s="516"/>
      <c r="G62" s="94"/>
      <c r="H62" s="92"/>
      <c r="I62" s="475"/>
      <c r="J62" s="535"/>
      <c r="K62" s="584"/>
      <c r="L62" s="516"/>
      <c r="M62" s="38" t="s">
        <v>267</v>
      </c>
    </row>
    <row r="63" spans="1:13" ht="12.75">
      <c r="A63" s="676" t="s">
        <v>418</v>
      </c>
      <c r="B63" s="92"/>
      <c r="C63" s="92"/>
      <c r="D63" s="585"/>
      <c r="E63" s="475"/>
      <c r="F63" s="516"/>
      <c r="G63" s="376"/>
      <c r="H63" s="92"/>
      <c r="I63" s="92"/>
      <c r="J63" s="535"/>
      <c r="K63" s="475"/>
      <c r="L63" s="516"/>
      <c r="M63" s="407" t="s">
        <v>416</v>
      </c>
    </row>
    <row r="64" spans="1:12" ht="13.5" customHeight="1">
      <c r="A64" s="676" t="s">
        <v>413</v>
      </c>
      <c r="B64" s="92"/>
      <c r="C64" s="92"/>
      <c r="D64" s="92"/>
      <c r="E64" s="92"/>
      <c r="F64" s="582"/>
      <c r="G64" s="582"/>
      <c r="H64" s="92"/>
      <c r="I64" s="92"/>
      <c r="J64" s="535"/>
      <c r="K64" s="92"/>
      <c r="L64" s="582"/>
    </row>
    <row r="65" spans="1:12" ht="13.5" customHeight="1">
      <c r="A65" s="761" t="s">
        <v>113</v>
      </c>
      <c r="B65" s="92"/>
      <c r="C65" s="92"/>
      <c r="D65" s="535"/>
      <c r="E65" s="92"/>
      <c r="F65" s="582"/>
      <c r="G65" s="582"/>
      <c r="H65" s="92"/>
      <c r="I65" s="92"/>
      <c r="J65" s="535"/>
      <c r="K65" s="92"/>
      <c r="L65" s="582"/>
    </row>
    <row r="66" ht="12.75">
      <c r="A66" s="761" t="s">
        <v>40</v>
      </c>
    </row>
  </sheetData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28125" style="376" customWidth="1"/>
    <col min="2" max="16384" width="8.7109375" style="376" customWidth="1"/>
  </cols>
  <sheetData>
    <row r="1" spans="1:9" ht="18">
      <c r="A1" s="219" t="s">
        <v>132</v>
      </c>
      <c r="B1" s="220"/>
      <c r="C1" s="221"/>
      <c r="D1" s="220"/>
      <c r="E1" s="221"/>
      <c r="F1" s="220"/>
      <c r="G1" s="221"/>
      <c r="H1" s="220"/>
      <c r="I1" s="221"/>
    </row>
    <row r="2" spans="1:9" ht="18">
      <c r="A2" s="222" t="s">
        <v>419</v>
      </c>
      <c r="B2" s="223"/>
      <c r="C2" s="678"/>
      <c r="D2" s="679"/>
      <c r="E2" s="680"/>
      <c r="F2" s="679"/>
      <c r="G2" s="680"/>
      <c r="H2" s="681"/>
      <c r="I2" s="227"/>
    </row>
    <row r="3" spans="1:9" s="374" customFormat="1" ht="15">
      <c r="A3" s="682"/>
      <c r="B3" s="683"/>
      <c r="C3" s="682"/>
      <c r="D3" s="683"/>
      <c r="E3" s="682"/>
      <c r="F3" s="683"/>
      <c r="G3" s="682"/>
      <c r="H3" s="683"/>
      <c r="I3" s="684"/>
    </row>
    <row r="4" spans="1:9" ht="18" customHeight="1">
      <c r="A4" s="788" t="s">
        <v>135</v>
      </c>
      <c r="B4" s="685" t="s">
        <v>133</v>
      </c>
      <c r="C4" s="686"/>
      <c r="D4" s="687"/>
      <c r="E4" s="688"/>
      <c r="F4" s="687"/>
      <c r="G4" s="689"/>
      <c r="H4" s="690" t="s">
        <v>134</v>
      </c>
      <c r="I4" s="691"/>
    </row>
    <row r="5" spans="1:9" s="696" customFormat="1" ht="20.25" customHeight="1">
      <c r="A5" s="786"/>
      <c r="B5" s="692" t="s">
        <v>4</v>
      </c>
      <c r="C5" s="693"/>
      <c r="D5" s="692" t="s">
        <v>5</v>
      </c>
      <c r="E5" s="693"/>
      <c r="F5" s="692" t="s">
        <v>6</v>
      </c>
      <c r="G5" s="693"/>
      <c r="H5" s="694" t="s">
        <v>13</v>
      </c>
      <c r="I5" s="695"/>
    </row>
    <row r="6" spans="1:9" ht="21.75" customHeight="1">
      <c r="A6" s="789"/>
      <c r="B6" s="697">
        <v>2004</v>
      </c>
      <c r="C6" s="698">
        <v>2003</v>
      </c>
      <c r="D6" s="697">
        <v>2004</v>
      </c>
      <c r="E6" s="698">
        <v>2003</v>
      </c>
      <c r="F6" s="697">
        <v>2004</v>
      </c>
      <c r="G6" s="698">
        <v>2003</v>
      </c>
      <c r="H6" s="697">
        <v>2004</v>
      </c>
      <c r="I6" s="698">
        <v>2003</v>
      </c>
    </row>
    <row r="7" spans="1:9" ht="21.75" customHeight="1">
      <c r="A7" s="699" t="s">
        <v>136</v>
      </c>
      <c r="B7" s="700">
        <v>12425</v>
      </c>
      <c r="C7" s="701">
        <v>12550</v>
      </c>
      <c r="D7" s="700">
        <v>156</v>
      </c>
      <c r="E7" s="701">
        <v>196</v>
      </c>
      <c r="F7" s="700">
        <v>8</v>
      </c>
      <c r="G7" s="701">
        <v>20</v>
      </c>
      <c r="H7" s="702">
        <f>+B7+D7+F7</f>
        <v>12589</v>
      </c>
      <c r="I7" s="703">
        <f>+C7+E7+G7</f>
        <v>12766</v>
      </c>
    </row>
    <row r="8" spans="1:9" ht="21.75" customHeight="1">
      <c r="A8" s="704" t="s">
        <v>244</v>
      </c>
      <c r="B8" s="700">
        <v>80</v>
      </c>
      <c r="C8" s="701">
        <v>62</v>
      </c>
      <c r="D8" s="700">
        <v>15</v>
      </c>
      <c r="E8" s="701">
        <v>14</v>
      </c>
      <c r="F8" s="700"/>
      <c r="G8" s="701"/>
      <c r="H8" s="700">
        <f aca="true" t="shared" si="0" ref="H8:I12">+B8+D8+F8</f>
        <v>95</v>
      </c>
      <c r="I8" s="705">
        <f t="shared" si="0"/>
        <v>76</v>
      </c>
    </row>
    <row r="9" spans="1:9" ht="21.75" customHeight="1">
      <c r="A9" s="704" t="s">
        <v>348</v>
      </c>
      <c r="B9" s="700">
        <v>60</v>
      </c>
      <c r="C9" s="701"/>
      <c r="D9" s="700">
        <v>1</v>
      </c>
      <c r="E9" s="701"/>
      <c r="F9" s="700"/>
      <c r="G9" s="701"/>
      <c r="H9" s="700">
        <f>+B9+D9+F9</f>
        <v>61</v>
      </c>
      <c r="I9" s="705">
        <f>+C9+E9+G9</f>
        <v>0</v>
      </c>
    </row>
    <row r="10" spans="1:9" ht="21.75" customHeight="1">
      <c r="A10" s="704" t="s">
        <v>137</v>
      </c>
      <c r="B10" s="700">
        <v>983</v>
      </c>
      <c r="C10" s="701">
        <v>951</v>
      </c>
      <c r="D10" s="700">
        <v>23</v>
      </c>
      <c r="E10" s="701">
        <v>31</v>
      </c>
      <c r="F10" s="700">
        <v>11</v>
      </c>
      <c r="G10" s="701">
        <v>11</v>
      </c>
      <c r="H10" s="700">
        <f t="shared" si="0"/>
        <v>1017</v>
      </c>
      <c r="I10" s="705">
        <f t="shared" si="0"/>
        <v>993</v>
      </c>
    </row>
    <row r="11" spans="1:9" ht="21.75" customHeight="1">
      <c r="A11" s="704" t="s">
        <v>138</v>
      </c>
      <c r="B11" s="700">
        <v>671</v>
      </c>
      <c r="C11" s="701">
        <v>612</v>
      </c>
      <c r="D11" s="700">
        <v>16</v>
      </c>
      <c r="E11" s="701">
        <v>15</v>
      </c>
      <c r="F11" s="700"/>
      <c r="G11" s="701"/>
      <c r="H11" s="700">
        <f t="shared" si="0"/>
        <v>687</v>
      </c>
      <c r="I11" s="705">
        <f t="shared" si="0"/>
        <v>627</v>
      </c>
    </row>
    <row r="12" spans="1:9" ht="21.75" customHeight="1">
      <c r="A12" s="706" t="s">
        <v>139</v>
      </c>
      <c r="B12" s="700">
        <v>13120</v>
      </c>
      <c r="C12" s="701">
        <v>14747</v>
      </c>
      <c r="D12" s="700"/>
      <c r="E12" s="701"/>
      <c r="F12" s="700"/>
      <c r="G12" s="701"/>
      <c r="H12" s="707">
        <f t="shared" si="0"/>
        <v>13120</v>
      </c>
      <c r="I12" s="708">
        <f t="shared" si="0"/>
        <v>14747</v>
      </c>
    </row>
    <row r="13" spans="1:9" ht="21.75" customHeight="1">
      <c r="A13" s="709" t="s">
        <v>13</v>
      </c>
      <c r="B13" s="710">
        <f>SUM(B7:B12)</f>
        <v>27339</v>
      </c>
      <c r="C13" s="711">
        <f aca="true" t="shared" si="1" ref="C13:I13">SUM(C7:C12)</f>
        <v>28922</v>
      </c>
      <c r="D13" s="710">
        <f t="shared" si="1"/>
        <v>211</v>
      </c>
      <c r="E13" s="711">
        <f t="shared" si="1"/>
        <v>256</v>
      </c>
      <c r="F13" s="710">
        <f t="shared" si="1"/>
        <v>19</v>
      </c>
      <c r="G13" s="711">
        <f t="shared" si="1"/>
        <v>31</v>
      </c>
      <c r="H13" s="710">
        <f t="shared" si="1"/>
        <v>27569</v>
      </c>
      <c r="I13" s="712">
        <f t="shared" si="1"/>
        <v>29209</v>
      </c>
    </row>
    <row r="14" spans="1:9" ht="21.75" customHeight="1">
      <c r="A14" s="709" t="s">
        <v>140</v>
      </c>
      <c r="B14" s="713">
        <f>+B13/$H$13</f>
        <v>0.9916572962385288</v>
      </c>
      <c r="C14" s="714">
        <f>+C13/$I$13</f>
        <v>0.9901742613578006</v>
      </c>
      <c r="D14" s="713">
        <f>+D13/$H$13</f>
        <v>0.007653523885523595</v>
      </c>
      <c r="E14" s="714">
        <f>+E13/$I$13</f>
        <v>0.008764421924749221</v>
      </c>
      <c r="F14" s="713">
        <f>+F13/$H$13</f>
        <v>0.0006891798759476223</v>
      </c>
      <c r="G14" s="714">
        <f>+G13/$I$13</f>
        <v>0.001061316717450101</v>
      </c>
      <c r="H14" s="715">
        <f>+B14+D14+F14</f>
        <v>1</v>
      </c>
      <c r="I14" s="716">
        <f>+C14+E14+G14</f>
        <v>1</v>
      </c>
    </row>
    <row r="15" spans="1:9" s="677" customFormat="1" ht="13.5" customHeight="1">
      <c r="A15" s="677" t="s">
        <v>243</v>
      </c>
      <c r="B15" s="762"/>
      <c r="C15" s="763"/>
      <c r="D15" s="762"/>
      <c r="E15" s="763"/>
      <c r="F15" s="762"/>
      <c r="G15" s="763"/>
      <c r="H15" s="764"/>
      <c r="I15" s="765" t="s">
        <v>141</v>
      </c>
    </row>
    <row r="16" spans="1:9" s="677" customFormat="1" ht="13.5" customHeight="1">
      <c r="A16" s="677" t="s">
        <v>349</v>
      </c>
      <c r="B16" s="762"/>
      <c r="C16" s="763"/>
      <c r="D16" s="762"/>
      <c r="E16" s="763"/>
      <c r="F16" s="762"/>
      <c r="G16" s="763"/>
      <c r="H16" s="764"/>
      <c r="I16" s="765"/>
    </row>
    <row r="17" spans="1:9" s="677" customFormat="1" ht="13.5" customHeight="1">
      <c r="A17" s="770" t="s">
        <v>15</v>
      </c>
      <c r="B17" s="766"/>
      <c r="C17" s="766"/>
      <c r="D17" s="766"/>
      <c r="E17" s="766"/>
      <c r="F17" s="766"/>
      <c r="G17" s="766"/>
      <c r="H17" s="766"/>
      <c r="I17" s="767"/>
    </row>
    <row r="18" spans="1:9" ht="18">
      <c r="A18" s="240"/>
      <c r="B18" s="241"/>
      <c r="C18" s="241"/>
      <c r="D18" s="241"/>
      <c r="E18" s="240"/>
      <c r="F18" s="241"/>
      <c r="G18" s="240"/>
      <c r="H18" s="241"/>
      <c r="I18" s="717"/>
    </row>
  </sheetData>
  <mergeCells count="1">
    <mergeCell ref="A4:A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S31"/>
  <sheetViews>
    <sheetView showGridLines="0" zoomScale="75" zoomScaleNormal="75" workbookViewId="0" topLeftCell="A1">
      <selection activeCell="B30" sqref="B30"/>
    </sheetView>
  </sheetViews>
  <sheetFormatPr defaultColWidth="11.421875" defaultRowHeight="12.75"/>
  <cols>
    <col min="1" max="1" width="6.28125" style="9" customWidth="1"/>
    <col min="2" max="2" width="31.7109375" style="9" customWidth="1"/>
    <col min="3" max="16" width="6.7109375" style="9" customWidth="1"/>
    <col min="17" max="17" width="0" style="9" hidden="1" customWidth="1"/>
    <col min="18" max="16384" width="11.57421875" style="9" customWidth="1"/>
  </cols>
  <sheetData>
    <row r="1" spans="2:16" ht="18">
      <c r="B1" s="6" t="s">
        <v>142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18">
      <c r="B2" s="6" t="s">
        <v>143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8" customHeight="1">
      <c r="B3" s="8" t="s">
        <v>331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12" customHeight="1"/>
    <row r="5" spans="2:16" ht="21.75" customHeight="1">
      <c r="B5" s="41"/>
      <c r="C5" s="42" t="s">
        <v>144</v>
      </c>
      <c r="D5" s="43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</row>
    <row r="6" spans="2:18" ht="17.25" customHeight="1">
      <c r="B6" s="46" t="s">
        <v>44</v>
      </c>
      <c r="C6" s="47" t="s">
        <v>145</v>
      </c>
      <c r="D6" s="48"/>
      <c r="E6" s="49" t="s">
        <v>146</v>
      </c>
      <c r="F6" s="50"/>
      <c r="G6" s="49" t="s">
        <v>147</v>
      </c>
      <c r="H6" s="50"/>
      <c r="I6" s="49" t="s">
        <v>148</v>
      </c>
      <c r="J6" s="50"/>
      <c r="K6" s="49" t="s">
        <v>149</v>
      </c>
      <c r="L6" s="50"/>
      <c r="M6" s="49" t="s">
        <v>39</v>
      </c>
      <c r="N6" s="50"/>
      <c r="O6" s="49" t="s">
        <v>13</v>
      </c>
      <c r="P6" s="50"/>
      <c r="Q6" s="51"/>
      <c r="R6" s="51"/>
    </row>
    <row r="7" spans="2:18" ht="6" customHeight="1">
      <c r="B7" s="11"/>
      <c r="C7" s="52"/>
      <c r="D7" s="53"/>
      <c r="E7" s="54"/>
      <c r="F7" s="55"/>
      <c r="G7" s="54"/>
      <c r="H7" s="55"/>
      <c r="I7" s="54"/>
      <c r="J7" s="55"/>
      <c r="K7" s="54"/>
      <c r="L7" s="55"/>
      <c r="M7" s="54"/>
      <c r="N7" s="55"/>
      <c r="O7" s="54"/>
      <c r="P7" s="55"/>
      <c r="Q7" s="51"/>
      <c r="R7" s="51"/>
    </row>
    <row r="8" spans="2:19" ht="18.75" customHeight="1">
      <c r="B8" s="56"/>
      <c r="C8" s="57" t="s">
        <v>46</v>
      </c>
      <c r="D8" s="58" t="s">
        <v>47</v>
      </c>
      <c r="E8" s="57" t="s">
        <v>46</v>
      </c>
      <c r="F8" s="58" t="s">
        <v>47</v>
      </c>
      <c r="G8" s="57" t="s">
        <v>46</v>
      </c>
      <c r="H8" s="58" t="s">
        <v>47</v>
      </c>
      <c r="I8" s="57" t="s">
        <v>46</v>
      </c>
      <c r="J8" s="58" t="s">
        <v>47</v>
      </c>
      <c r="K8" s="57" t="s">
        <v>46</v>
      </c>
      <c r="L8" s="59" t="s">
        <v>47</v>
      </c>
      <c r="M8" s="57" t="s">
        <v>46</v>
      </c>
      <c r="N8" s="59" t="s">
        <v>47</v>
      </c>
      <c r="O8" s="57" t="s">
        <v>46</v>
      </c>
      <c r="P8" s="59" t="s">
        <v>47</v>
      </c>
      <c r="Q8" s="60"/>
      <c r="R8" s="60"/>
      <c r="S8" s="60"/>
    </row>
    <row r="9" spans="2:17" ht="15.75" customHeight="1">
      <c r="B9" s="41" t="s">
        <v>150</v>
      </c>
      <c r="C9" s="61">
        <v>64</v>
      </c>
      <c r="D9" s="12">
        <v>21</v>
      </c>
      <c r="E9" s="61">
        <v>25</v>
      </c>
      <c r="F9" s="12">
        <v>5</v>
      </c>
      <c r="G9" s="61">
        <v>15</v>
      </c>
      <c r="H9" s="12">
        <v>11</v>
      </c>
      <c r="I9" s="61">
        <v>55</v>
      </c>
      <c r="J9" s="12">
        <v>5</v>
      </c>
      <c r="K9" s="62">
        <v>148</v>
      </c>
      <c r="L9" s="13">
        <v>21</v>
      </c>
      <c r="M9" s="62"/>
      <c r="N9" s="13"/>
      <c r="O9" s="62">
        <f>+C9+E9+G9+I9+K9+M9</f>
        <v>307</v>
      </c>
      <c r="P9" s="13">
        <f aca="true" t="shared" si="0" ref="P9:P26">+D9+F9+H9+J9+L9+N9</f>
        <v>63</v>
      </c>
      <c r="Q9" s="9">
        <f>SUM(C9:P9)</f>
        <v>740</v>
      </c>
    </row>
    <row r="10" spans="2:17" ht="15.75" customHeight="1">
      <c r="B10" s="11" t="s">
        <v>49</v>
      </c>
      <c r="C10" s="63"/>
      <c r="D10" s="14"/>
      <c r="E10" s="63"/>
      <c r="F10" s="14"/>
      <c r="G10" s="63"/>
      <c r="H10" s="14">
        <v>1</v>
      </c>
      <c r="I10" s="63">
        <v>1</v>
      </c>
      <c r="J10" s="14">
        <v>2</v>
      </c>
      <c r="K10" s="64">
        <v>1</v>
      </c>
      <c r="L10" s="15">
        <v>1</v>
      </c>
      <c r="M10" s="64"/>
      <c r="N10" s="15"/>
      <c r="O10" s="64">
        <f aca="true" t="shared" si="1" ref="O10:O26">+C10+E10+G10+I10+K10+M10</f>
        <v>2</v>
      </c>
      <c r="P10" s="15">
        <f t="shared" si="0"/>
        <v>4</v>
      </c>
      <c r="Q10" s="9">
        <f aca="true" t="shared" si="2" ref="Q10:Q26">SUM(C10:P10)</f>
        <v>12</v>
      </c>
    </row>
    <row r="11" spans="2:17" ht="15.75" customHeight="1">
      <c r="B11" s="11" t="s">
        <v>124</v>
      </c>
      <c r="C11" s="63">
        <v>4</v>
      </c>
      <c r="D11" s="14"/>
      <c r="E11" s="63"/>
      <c r="F11" s="14"/>
      <c r="G11" s="63">
        <v>4</v>
      </c>
      <c r="H11" s="14"/>
      <c r="I11" s="63">
        <v>3</v>
      </c>
      <c r="J11" s="14"/>
      <c r="K11" s="64">
        <v>31</v>
      </c>
      <c r="L11" s="15"/>
      <c r="M11" s="64"/>
      <c r="N11" s="15"/>
      <c r="O11" s="64">
        <f t="shared" si="1"/>
        <v>42</v>
      </c>
      <c r="P11" s="15">
        <f t="shared" si="0"/>
        <v>0</v>
      </c>
      <c r="Q11" s="9">
        <f t="shared" si="2"/>
        <v>84</v>
      </c>
    </row>
    <row r="12" spans="2:17" ht="15.75" customHeight="1">
      <c r="B12" s="11" t="s">
        <v>50</v>
      </c>
      <c r="C12" s="63">
        <v>636</v>
      </c>
      <c r="D12" s="14">
        <v>128</v>
      </c>
      <c r="E12" s="63">
        <v>301</v>
      </c>
      <c r="F12" s="14">
        <v>48</v>
      </c>
      <c r="G12" s="63">
        <v>432</v>
      </c>
      <c r="H12" s="14">
        <v>87</v>
      </c>
      <c r="I12" s="63">
        <v>883</v>
      </c>
      <c r="J12" s="14">
        <v>158</v>
      </c>
      <c r="K12" s="64">
        <v>2141</v>
      </c>
      <c r="L12" s="15">
        <v>200</v>
      </c>
      <c r="M12" s="64">
        <v>1</v>
      </c>
      <c r="N12" s="15">
        <v>1</v>
      </c>
      <c r="O12" s="64">
        <f t="shared" si="1"/>
        <v>4394</v>
      </c>
      <c r="P12" s="15">
        <f t="shared" si="0"/>
        <v>622</v>
      </c>
      <c r="Q12" s="9">
        <f t="shared" si="2"/>
        <v>10032</v>
      </c>
    </row>
    <row r="13" spans="2:17" ht="15.75" customHeight="1">
      <c r="B13" s="11" t="s">
        <v>125</v>
      </c>
      <c r="C13" s="63">
        <v>8</v>
      </c>
      <c r="D13" s="14">
        <v>1</v>
      </c>
      <c r="E13" s="63">
        <v>5</v>
      </c>
      <c r="F13" s="14">
        <v>1</v>
      </c>
      <c r="G13" s="63">
        <v>8</v>
      </c>
      <c r="H13" s="14"/>
      <c r="I13" s="63">
        <v>21</v>
      </c>
      <c r="J13" s="14">
        <v>1</v>
      </c>
      <c r="K13" s="64">
        <v>46</v>
      </c>
      <c r="L13" s="15">
        <v>2</v>
      </c>
      <c r="M13" s="64"/>
      <c r="N13" s="15"/>
      <c r="O13" s="64">
        <f t="shared" si="1"/>
        <v>88</v>
      </c>
      <c r="P13" s="15">
        <f t="shared" si="0"/>
        <v>5</v>
      </c>
      <c r="Q13" s="9">
        <f t="shared" si="2"/>
        <v>186</v>
      </c>
    </row>
    <row r="14" spans="2:17" ht="15.75" customHeight="1">
      <c r="B14" s="11" t="s">
        <v>51</v>
      </c>
      <c r="C14" s="63">
        <v>1007</v>
      </c>
      <c r="D14" s="14">
        <v>8</v>
      </c>
      <c r="E14" s="63">
        <v>401</v>
      </c>
      <c r="F14" s="14">
        <v>4</v>
      </c>
      <c r="G14" s="63">
        <v>433</v>
      </c>
      <c r="H14" s="14">
        <v>7</v>
      </c>
      <c r="I14" s="63">
        <v>579</v>
      </c>
      <c r="J14" s="14">
        <v>4</v>
      </c>
      <c r="K14" s="64">
        <v>495</v>
      </c>
      <c r="L14" s="15">
        <v>6</v>
      </c>
      <c r="M14" s="64"/>
      <c r="N14" s="15"/>
      <c r="O14" s="64">
        <f t="shared" si="1"/>
        <v>2915</v>
      </c>
      <c r="P14" s="15">
        <f t="shared" si="0"/>
        <v>29</v>
      </c>
      <c r="Q14" s="9">
        <f t="shared" si="2"/>
        <v>5888</v>
      </c>
    </row>
    <row r="15" spans="2:17" ht="15.75" customHeight="1">
      <c r="B15" s="11" t="s">
        <v>126</v>
      </c>
      <c r="C15" s="63">
        <v>122</v>
      </c>
      <c r="D15" s="14">
        <v>103</v>
      </c>
      <c r="E15" s="63">
        <v>84</v>
      </c>
      <c r="F15" s="14">
        <v>42</v>
      </c>
      <c r="G15" s="63">
        <v>116</v>
      </c>
      <c r="H15" s="14">
        <v>35</v>
      </c>
      <c r="I15" s="63">
        <v>200</v>
      </c>
      <c r="J15" s="14">
        <v>102</v>
      </c>
      <c r="K15" s="64">
        <v>326</v>
      </c>
      <c r="L15" s="15">
        <v>74</v>
      </c>
      <c r="M15" s="64"/>
      <c r="N15" s="15"/>
      <c r="O15" s="64">
        <f t="shared" si="1"/>
        <v>848</v>
      </c>
      <c r="P15" s="15">
        <f t="shared" si="0"/>
        <v>356</v>
      </c>
      <c r="Q15" s="9">
        <f t="shared" si="2"/>
        <v>2408</v>
      </c>
    </row>
    <row r="16" spans="2:17" ht="15.75" customHeight="1">
      <c r="B16" s="11" t="s">
        <v>53</v>
      </c>
      <c r="C16" s="63">
        <v>36</v>
      </c>
      <c r="D16" s="14">
        <v>75</v>
      </c>
      <c r="E16" s="63">
        <v>16</v>
      </c>
      <c r="F16" s="14">
        <v>35</v>
      </c>
      <c r="G16" s="63">
        <v>19</v>
      </c>
      <c r="H16" s="14">
        <v>35</v>
      </c>
      <c r="I16" s="63">
        <v>28</v>
      </c>
      <c r="J16" s="14">
        <v>43</v>
      </c>
      <c r="K16" s="64">
        <v>34</v>
      </c>
      <c r="L16" s="15">
        <v>64</v>
      </c>
      <c r="M16" s="64"/>
      <c r="N16" s="15"/>
      <c r="O16" s="64">
        <f t="shared" si="1"/>
        <v>133</v>
      </c>
      <c r="P16" s="15">
        <f t="shared" si="0"/>
        <v>252</v>
      </c>
      <c r="Q16" s="9">
        <f t="shared" si="2"/>
        <v>770</v>
      </c>
    </row>
    <row r="17" spans="2:17" ht="15.75" customHeight="1">
      <c r="B17" s="11" t="s">
        <v>54</v>
      </c>
      <c r="C17" s="63">
        <v>94</v>
      </c>
      <c r="D17" s="14">
        <v>15</v>
      </c>
      <c r="E17" s="63">
        <v>41</v>
      </c>
      <c r="F17" s="14">
        <v>8</v>
      </c>
      <c r="G17" s="63">
        <v>44</v>
      </c>
      <c r="H17" s="14">
        <v>16</v>
      </c>
      <c r="I17" s="63">
        <v>135</v>
      </c>
      <c r="J17" s="14">
        <v>36</v>
      </c>
      <c r="K17" s="64">
        <v>196</v>
      </c>
      <c r="L17" s="15">
        <v>10</v>
      </c>
      <c r="M17" s="64"/>
      <c r="N17" s="15"/>
      <c r="O17" s="64">
        <f t="shared" si="1"/>
        <v>510</v>
      </c>
      <c r="P17" s="15">
        <f t="shared" si="0"/>
        <v>85</v>
      </c>
      <c r="Q17" s="9">
        <f t="shared" si="2"/>
        <v>1190</v>
      </c>
    </row>
    <row r="18" spans="2:17" ht="15.75" customHeight="1">
      <c r="B18" s="11" t="s">
        <v>127</v>
      </c>
      <c r="C18" s="63"/>
      <c r="D18" s="14"/>
      <c r="E18" s="63"/>
      <c r="F18" s="14"/>
      <c r="G18" s="63"/>
      <c r="H18" s="14"/>
      <c r="I18" s="63">
        <v>2</v>
      </c>
      <c r="J18" s="14">
        <v>1</v>
      </c>
      <c r="K18" s="64">
        <v>2</v>
      </c>
      <c r="L18" s="15">
        <v>4</v>
      </c>
      <c r="M18" s="64"/>
      <c r="N18" s="15"/>
      <c r="O18" s="64">
        <f t="shared" si="1"/>
        <v>4</v>
      </c>
      <c r="P18" s="15">
        <f t="shared" si="0"/>
        <v>5</v>
      </c>
      <c r="Q18" s="9">
        <f t="shared" si="2"/>
        <v>18</v>
      </c>
    </row>
    <row r="19" spans="2:17" ht="15.75" customHeight="1">
      <c r="B19" s="11" t="s">
        <v>55</v>
      </c>
      <c r="C19" s="63">
        <v>309</v>
      </c>
      <c r="D19" s="14">
        <v>114</v>
      </c>
      <c r="E19" s="63">
        <v>58</v>
      </c>
      <c r="F19" s="14">
        <v>27</v>
      </c>
      <c r="G19" s="63">
        <v>41</v>
      </c>
      <c r="H19" s="14">
        <v>27</v>
      </c>
      <c r="I19" s="63">
        <v>81</v>
      </c>
      <c r="J19" s="14">
        <v>55</v>
      </c>
      <c r="K19" s="64">
        <v>121</v>
      </c>
      <c r="L19" s="15">
        <v>83</v>
      </c>
      <c r="M19" s="64"/>
      <c r="N19" s="15"/>
      <c r="O19" s="64">
        <f t="shared" si="1"/>
        <v>610</v>
      </c>
      <c r="P19" s="15">
        <f t="shared" si="0"/>
        <v>306</v>
      </c>
      <c r="Q19" s="9">
        <f t="shared" si="2"/>
        <v>1832</v>
      </c>
    </row>
    <row r="20" spans="2:17" ht="15.75" customHeight="1">
      <c r="B20" s="11" t="s">
        <v>128</v>
      </c>
      <c r="C20" s="63">
        <v>53</v>
      </c>
      <c r="D20" s="14">
        <v>22</v>
      </c>
      <c r="E20" s="63">
        <v>28</v>
      </c>
      <c r="F20" s="14">
        <v>9</v>
      </c>
      <c r="G20" s="63">
        <v>26</v>
      </c>
      <c r="H20" s="14">
        <v>10</v>
      </c>
      <c r="I20" s="63">
        <v>38</v>
      </c>
      <c r="J20" s="14">
        <v>8</v>
      </c>
      <c r="K20" s="64">
        <v>101</v>
      </c>
      <c r="L20" s="15">
        <v>38</v>
      </c>
      <c r="M20" s="64"/>
      <c r="N20" s="15"/>
      <c r="O20" s="64">
        <f t="shared" si="1"/>
        <v>246</v>
      </c>
      <c r="P20" s="15">
        <f t="shared" si="0"/>
        <v>87</v>
      </c>
      <c r="Q20" s="9">
        <f t="shared" si="2"/>
        <v>666</v>
      </c>
    </row>
    <row r="21" spans="2:17" ht="15.75" customHeight="1">
      <c r="B21" s="11" t="s">
        <v>129</v>
      </c>
      <c r="C21" s="63">
        <v>8</v>
      </c>
      <c r="D21" s="14">
        <v>8</v>
      </c>
      <c r="E21" s="63">
        <v>6</v>
      </c>
      <c r="F21" s="14">
        <v>3</v>
      </c>
      <c r="G21" s="63">
        <v>1</v>
      </c>
      <c r="H21" s="14">
        <v>5</v>
      </c>
      <c r="I21" s="63">
        <v>4</v>
      </c>
      <c r="J21" s="14">
        <v>4</v>
      </c>
      <c r="K21" s="64">
        <v>13</v>
      </c>
      <c r="L21" s="15">
        <v>17</v>
      </c>
      <c r="M21" s="64"/>
      <c r="N21" s="15"/>
      <c r="O21" s="64">
        <f t="shared" si="1"/>
        <v>32</v>
      </c>
      <c r="P21" s="15">
        <f t="shared" si="0"/>
        <v>37</v>
      </c>
      <c r="Q21" s="9">
        <f t="shared" si="2"/>
        <v>138</v>
      </c>
    </row>
    <row r="22" spans="2:17" ht="15.75" customHeight="1">
      <c r="B22" s="11" t="s">
        <v>56</v>
      </c>
      <c r="C22" s="63">
        <v>9</v>
      </c>
      <c r="D22" s="14">
        <v>54</v>
      </c>
      <c r="E22" s="63">
        <v>2</v>
      </c>
      <c r="F22" s="14">
        <v>26</v>
      </c>
      <c r="G22" s="63">
        <v>4</v>
      </c>
      <c r="H22" s="14">
        <v>18</v>
      </c>
      <c r="I22" s="63">
        <v>10</v>
      </c>
      <c r="J22" s="14">
        <v>58</v>
      </c>
      <c r="K22" s="64">
        <v>36</v>
      </c>
      <c r="L22" s="15">
        <v>123</v>
      </c>
      <c r="M22" s="64"/>
      <c r="N22" s="15">
        <v>1</v>
      </c>
      <c r="O22" s="64">
        <f t="shared" si="1"/>
        <v>61</v>
      </c>
      <c r="P22" s="15">
        <f t="shared" si="0"/>
        <v>280</v>
      </c>
      <c r="Q22" s="9">
        <f t="shared" si="2"/>
        <v>682</v>
      </c>
    </row>
    <row r="23" spans="2:17" ht="15.75" customHeight="1">
      <c r="B23" s="11" t="s">
        <v>57</v>
      </c>
      <c r="C23" s="63">
        <v>81</v>
      </c>
      <c r="D23" s="14">
        <v>44</v>
      </c>
      <c r="E23" s="63">
        <v>26</v>
      </c>
      <c r="F23" s="14">
        <v>13</v>
      </c>
      <c r="G23" s="63">
        <v>28</v>
      </c>
      <c r="H23" s="14">
        <v>24</v>
      </c>
      <c r="I23" s="63">
        <v>48</v>
      </c>
      <c r="J23" s="14">
        <v>32</v>
      </c>
      <c r="K23" s="64">
        <v>77</v>
      </c>
      <c r="L23" s="15">
        <v>40</v>
      </c>
      <c r="M23" s="64"/>
      <c r="N23" s="15"/>
      <c r="O23" s="64">
        <f t="shared" si="1"/>
        <v>260</v>
      </c>
      <c r="P23" s="15">
        <f t="shared" si="0"/>
        <v>153</v>
      </c>
      <c r="Q23" s="9">
        <f t="shared" si="2"/>
        <v>826</v>
      </c>
    </row>
    <row r="24" spans="2:17" ht="15.75" customHeight="1">
      <c r="B24" s="11" t="s">
        <v>130</v>
      </c>
      <c r="C24" s="63"/>
      <c r="D24" s="14">
        <v>1</v>
      </c>
      <c r="E24" s="63"/>
      <c r="F24" s="14"/>
      <c r="G24" s="63">
        <v>1</v>
      </c>
      <c r="H24" s="14"/>
      <c r="I24" s="63"/>
      <c r="J24" s="14"/>
      <c r="K24" s="64">
        <v>3</v>
      </c>
      <c r="L24" s="15">
        <v>2</v>
      </c>
      <c r="M24" s="64"/>
      <c r="N24" s="15"/>
      <c r="O24" s="64">
        <f>+C24+E24+G24+I24+K24+M24</f>
        <v>4</v>
      </c>
      <c r="P24" s="15">
        <f>+D24+F24+H24+J24+L24+N24</f>
        <v>3</v>
      </c>
      <c r="Q24" s="9">
        <f>SUM(C24:P24)</f>
        <v>14</v>
      </c>
    </row>
    <row r="25" spans="2:17" ht="15.75" customHeight="1">
      <c r="B25" s="11" t="s">
        <v>296</v>
      </c>
      <c r="C25" s="63"/>
      <c r="D25" s="14"/>
      <c r="E25" s="63"/>
      <c r="F25" s="14">
        <v>1</v>
      </c>
      <c r="G25" s="63">
        <v>1</v>
      </c>
      <c r="H25" s="14"/>
      <c r="I25" s="63"/>
      <c r="J25" s="14"/>
      <c r="K25" s="64"/>
      <c r="L25" s="15"/>
      <c r="M25" s="64"/>
      <c r="N25" s="15"/>
      <c r="O25" s="64">
        <f t="shared" si="1"/>
        <v>1</v>
      </c>
      <c r="P25" s="15">
        <f t="shared" si="0"/>
        <v>1</v>
      </c>
      <c r="Q25" s="9">
        <f t="shared" si="2"/>
        <v>4</v>
      </c>
    </row>
    <row r="26" spans="2:17" ht="15.75" customHeight="1">
      <c r="B26" s="11" t="s">
        <v>411</v>
      </c>
      <c r="C26" s="63">
        <f>SUM(C9:C25)</f>
        <v>2431</v>
      </c>
      <c r="D26" s="14">
        <f aca="true" t="shared" si="3" ref="D26:N26">SUM(D9:D25)</f>
        <v>594</v>
      </c>
      <c r="E26" s="63">
        <f t="shared" si="3"/>
        <v>993</v>
      </c>
      <c r="F26" s="14">
        <f t="shared" si="3"/>
        <v>222</v>
      </c>
      <c r="G26" s="63">
        <f t="shared" si="3"/>
        <v>1173</v>
      </c>
      <c r="H26" s="14">
        <f t="shared" si="3"/>
        <v>276</v>
      </c>
      <c r="I26" s="63">
        <f t="shared" si="3"/>
        <v>2088</v>
      </c>
      <c r="J26" s="14">
        <f t="shared" si="3"/>
        <v>509</v>
      </c>
      <c r="K26" s="64">
        <f t="shared" si="3"/>
        <v>3771</v>
      </c>
      <c r="L26" s="15">
        <f t="shared" si="3"/>
        <v>685</v>
      </c>
      <c r="M26" s="64">
        <f t="shared" si="3"/>
        <v>1</v>
      </c>
      <c r="N26" s="15">
        <f t="shared" si="3"/>
        <v>2</v>
      </c>
      <c r="O26" s="64">
        <f t="shared" si="1"/>
        <v>10457</v>
      </c>
      <c r="P26" s="15">
        <f t="shared" si="0"/>
        <v>2288</v>
      </c>
      <c r="Q26" s="9">
        <f t="shared" si="2"/>
        <v>25490</v>
      </c>
    </row>
    <row r="27" spans="2:17" ht="15.75" customHeight="1">
      <c r="B27" s="16" t="s">
        <v>131</v>
      </c>
      <c r="C27" s="65">
        <f>+C26/SUM($C$26:$N$26)</f>
        <v>0.1907414672420557</v>
      </c>
      <c r="D27" s="66">
        <f aca="true" t="shared" si="4" ref="D27:N27">+D26/SUM($C$26:$N$26)</f>
        <v>0.046606512357787365</v>
      </c>
      <c r="E27" s="65">
        <f t="shared" si="4"/>
        <v>0.07791290702236171</v>
      </c>
      <c r="F27" s="66">
        <f t="shared" si="4"/>
        <v>0.017418595527657905</v>
      </c>
      <c r="G27" s="65">
        <f t="shared" si="4"/>
        <v>0.09203609258532758</v>
      </c>
      <c r="H27" s="66">
        <f t="shared" si="4"/>
        <v>0.021655551196547666</v>
      </c>
      <c r="I27" s="65">
        <f t="shared" si="4"/>
        <v>0.16382895253040408</v>
      </c>
      <c r="J27" s="66">
        <f t="shared" si="4"/>
        <v>0.03993723028638682</v>
      </c>
      <c r="K27" s="67">
        <f t="shared" si="4"/>
        <v>0.29588073754413496</v>
      </c>
      <c r="L27" s="68">
        <f t="shared" si="4"/>
        <v>0.05374656728128678</v>
      </c>
      <c r="M27" s="67">
        <f t="shared" si="4"/>
        <v>7.846214201647705E-05</v>
      </c>
      <c r="N27" s="68">
        <f t="shared" si="4"/>
        <v>0.0001569242840329541</v>
      </c>
      <c r="O27" s="67">
        <f>+O26/SUM($C$26:$N$26)</f>
        <v>0.8204786190663005</v>
      </c>
      <c r="P27" s="68">
        <f>+P26/SUM($C$26:$N$26)</f>
        <v>0.1795213809336995</v>
      </c>
      <c r="Q27" s="9">
        <f>SUM(C27:P27)</f>
        <v>2</v>
      </c>
    </row>
    <row r="28" spans="2:16" s="3" customFormat="1" ht="15" customHeight="1">
      <c r="B28" s="768" t="s">
        <v>424</v>
      </c>
      <c r="C28" s="718"/>
      <c r="D28" s="718"/>
      <c r="E28" s="718"/>
      <c r="F28" s="718"/>
      <c r="G28" s="718"/>
      <c r="H28" s="718"/>
      <c r="I28" s="718"/>
      <c r="J28" s="718"/>
      <c r="L28" s="38"/>
      <c r="N28" s="38"/>
      <c r="P28" s="38" t="s">
        <v>249</v>
      </c>
    </row>
    <row r="29" spans="2:16" s="3" customFormat="1" ht="15" customHeight="1">
      <c r="B29" s="768" t="s">
        <v>425</v>
      </c>
      <c r="C29" s="718"/>
      <c r="D29" s="718"/>
      <c r="E29" s="718"/>
      <c r="F29" s="718"/>
      <c r="G29" s="718"/>
      <c r="H29" s="718"/>
      <c r="I29" s="718"/>
      <c r="J29" s="718"/>
      <c r="L29" s="38"/>
      <c r="N29" s="38"/>
      <c r="P29" s="38"/>
    </row>
    <row r="30" spans="2:15" s="69" customFormat="1" ht="15" customHeight="1">
      <c r="B30" s="770" t="s">
        <v>15</v>
      </c>
      <c r="K30" s="17"/>
      <c r="M30" s="17"/>
      <c r="O30" s="17"/>
    </row>
    <row r="31" s="69" customFormat="1" ht="15" customHeight="1">
      <c r="P31" s="290"/>
    </row>
    <row r="32" s="69" customFormat="1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anual</dc:title>
  <dc:subject/>
  <dc:creator>Instituto Navarro de Salud Labo</dc:creator>
  <cp:keywords/>
  <dc:description/>
  <cp:lastModifiedBy>N223511</cp:lastModifiedBy>
  <cp:lastPrinted>2005-01-31T12:03:14Z</cp:lastPrinted>
  <dcterms:created xsi:type="dcterms:W3CDTF">2002-02-11T12:34:26Z</dcterms:created>
  <dcterms:modified xsi:type="dcterms:W3CDTF">2005-02-02T08:55:01Z</dcterms:modified>
  <cp:category/>
  <cp:version/>
  <cp:contentType/>
  <cp:contentStatus/>
</cp:coreProperties>
</file>