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15" windowWidth="14760" windowHeight="4560" activeTab="0"/>
  </bookViews>
  <sheets>
    <sheet name="Agencias" sheetId="1" r:id="rId1"/>
  </sheets>
  <definedNames>
    <definedName name="_xlnm.Print_Area" localSheetId="0">'Agencias'!$A$1:$P$177</definedName>
  </definedNames>
  <calcPr fullCalcOnLoad="1"/>
</workbook>
</file>

<file path=xl/sharedStrings.xml><?xml version="1.0" encoding="utf-8"?>
<sst xmlns="http://schemas.openxmlformats.org/spreadsheetml/2006/main" count="96" uniqueCount="27">
  <si>
    <t>Alsasua</t>
  </si>
  <si>
    <t>Aoiz</t>
  </si>
  <si>
    <t>Pamplona</t>
  </si>
  <si>
    <t>Tudela</t>
  </si>
  <si>
    <t>Santesteban</t>
  </si>
  <si>
    <t>Lodosa</t>
  </si>
  <si>
    <t>Estella</t>
  </si>
  <si>
    <t>Tafalla</t>
  </si>
  <si>
    <t>Ensanche</t>
  </si>
  <si>
    <t>Yamaguchi</t>
  </si>
  <si>
    <t>Rochapea</t>
  </si>
  <si>
    <t>INFORME PARO REGISTRADO POR AGENCIAS.VARIACIÓN INTERANUAL</t>
  </si>
  <si>
    <t>Evolución Paro Registrado por Agencias. Variación Interanual</t>
  </si>
  <si>
    <t>TOTAL</t>
  </si>
  <si>
    <t>Evolución del Peso del Paro Registrado según Agencias. Variación Interanual</t>
  </si>
  <si>
    <t>Gráficos Paro Registrado según Agencias. Variación Interanual</t>
  </si>
  <si>
    <t>% Incremento</t>
  </si>
  <si>
    <t>Agencias\Mes</t>
  </si>
  <si>
    <t>Diferencia Mes anterior</t>
  </si>
  <si>
    <t>OFICINA</t>
  </si>
  <si>
    <t>descenso %</t>
  </si>
  <si>
    <t>descenso absoluto</t>
  </si>
  <si>
    <t>Jerarquía</t>
  </si>
  <si>
    <t>INF 03/2016</t>
  </si>
  <si>
    <t>(Enero 2015 -Enero 2016)</t>
  </si>
  <si>
    <t>(Enero 2015 - Enero 2016)</t>
  </si>
  <si>
    <t>Diferencia 2015-2016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</si>
</sst>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MS Sans Serif"/>
      <family val="2"/>
    </font>
    <font>
      <b/>
      <i/>
      <sz val="9"/>
      <name val="MS Sans Serif"/>
      <family val="2"/>
    </font>
    <font>
      <i/>
      <sz val="10"/>
      <name val="Arial"/>
      <family val="0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sz val="9"/>
      <name val="Arial"/>
      <family val="0"/>
    </font>
    <font>
      <b/>
      <sz val="9.25"/>
      <name val="Arial"/>
      <family val="2"/>
    </font>
    <font>
      <sz val="9.25"/>
      <name val="Arial"/>
      <family val="0"/>
    </font>
    <font>
      <b/>
      <i/>
      <sz val="8"/>
      <name val="MS Sans Serif"/>
      <family val="2"/>
    </font>
    <font>
      <sz val="11.25"/>
      <name val="Arial"/>
      <family val="0"/>
    </font>
    <font>
      <sz val="10.75"/>
      <name val="Arial"/>
      <family val="0"/>
    </font>
    <font>
      <sz val="6"/>
      <name val="Arial"/>
      <family val="2"/>
    </font>
    <font>
      <b/>
      <sz val="6"/>
      <name val="MS Sans Serif"/>
      <family val="2"/>
    </font>
    <font>
      <b/>
      <sz val="7"/>
      <name val="MS Sans Serif"/>
      <family val="2"/>
    </font>
    <font>
      <b/>
      <sz val="8.25"/>
      <name val="Arial"/>
      <family val="2"/>
    </font>
    <font>
      <sz val="7.5"/>
      <name val="Arial"/>
      <family val="2"/>
    </font>
    <font>
      <sz val="7.25"/>
      <name val="Arial"/>
      <family val="2"/>
    </font>
    <font>
      <sz val="5.75"/>
      <name val="Arial"/>
      <family val="2"/>
    </font>
    <font>
      <b/>
      <sz val="8.75"/>
      <name val="Arial"/>
      <family val="0"/>
    </font>
    <font>
      <i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15" fillId="2" borderId="1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3" fontId="15" fillId="2" borderId="2" xfId="0" applyNumberFormat="1" applyFont="1" applyFill="1" applyBorder="1" applyAlignment="1">
      <alignment horizontal="left"/>
    </xf>
    <xf numFmtId="0" fontId="15" fillId="3" borderId="2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18" fillId="0" borderId="0" xfId="0" applyFont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9" fontId="4" fillId="0" borderId="0" xfId="21" applyNumberFormat="1" applyFont="1" applyFill="1" applyBorder="1" applyAlignment="1">
      <alignment/>
    </xf>
    <xf numFmtId="0" fontId="0" fillId="0" borderId="0" xfId="0" applyFill="1" applyAlignment="1">
      <alignment/>
    </xf>
    <xf numFmtId="3" fontId="17" fillId="0" borderId="2" xfId="0" applyNumberFormat="1" applyFont="1" applyBorder="1" applyAlignment="1">
      <alignment/>
    </xf>
    <xf numFmtId="3" fontId="16" fillId="3" borderId="2" xfId="0" applyNumberFormat="1" applyFont="1" applyFill="1" applyBorder="1" applyAlignment="1">
      <alignment/>
    </xf>
    <xf numFmtId="3" fontId="17" fillId="0" borderId="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 horizontal="right"/>
    </xf>
    <xf numFmtId="0" fontId="16" fillId="3" borderId="2" xfId="0" applyFont="1" applyFill="1" applyBorder="1" applyAlignment="1">
      <alignment/>
    </xf>
    <xf numFmtId="17" fontId="15" fillId="3" borderId="4" xfId="0" applyNumberFormat="1" applyFont="1" applyFill="1" applyBorder="1" applyAlignment="1">
      <alignment horizontal="center"/>
    </xf>
    <xf numFmtId="17" fontId="26" fillId="3" borderId="2" xfId="0" applyNumberFormat="1" applyFont="1" applyFill="1" applyBorder="1" applyAlignment="1">
      <alignment horizontal="center" wrapText="1"/>
    </xf>
    <xf numFmtId="17" fontId="27" fillId="3" borderId="2" xfId="0" applyNumberFormat="1" applyFont="1" applyFill="1" applyBorder="1" applyAlignment="1">
      <alignment horizontal="center" wrapText="1"/>
    </xf>
    <xf numFmtId="3" fontId="17" fillId="0" borderId="2" xfId="0" applyNumberFormat="1" applyFont="1" applyFill="1" applyBorder="1" applyAlignment="1">
      <alignment/>
    </xf>
    <xf numFmtId="3" fontId="22" fillId="0" borderId="2" xfId="0" applyNumberFormat="1" applyFont="1" applyFill="1" applyBorder="1" applyAlignment="1">
      <alignment/>
    </xf>
    <xf numFmtId="3" fontId="17" fillId="0" borderId="2" xfId="0" applyNumberFormat="1" applyFont="1" applyFill="1" applyBorder="1" applyAlignment="1">
      <alignment horizontal="center"/>
    </xf>
    <xf numFmtId="3" fontId="17" fillId="2" borderId="3" xfId="0" applyNumberFormat="1" applyFont="1" applyFill="1" applyBorder="1" applyAlignment="1">
      <alignment/>
    </xf>
    <xf numFmtId="3" fontId="17" fillId="2" borderId="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5" fontId="6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5" fillId="0" borderId="2" xfId="0" applyFont="1" applyFill="1" applyBorder="1" applyAlignment="1">
      <alignment horizontal="left"/>
    </xf>
    <xf numFmtId="3" fontId="15" fillId="0" borderId="2" xfId="0" applyNumberFormat="1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4" fontId="17" fillId="0" borderId="2" xfId="21" applyNumberFormat="1" applyFont="1" applyFill="1" applyBorder="1" applyAlignment="1">
      <alignment/>
    </xf>
    <xf numFmtId="4" fontId="16" fillId="3" borderId="2" xfId="0" applyNumberFormat="1" applyFont="1" applyFill="1" applyBorder="1" applyAlignment="1">
      <alignment/>
    </xf>
    <xf numFmtId="165" fontId="16" fillId="3" borderId="2" xfId="21" applyNumberFormat="1" applyFont="1" applyFill="1" applyBorder="1" applyAlignment="1">
      <alignment/>
    </xf>
    <xf numFmtId="3" fontId="14" fillId="0" borderId="0" xfId="0" applyNumberFormat="1" applyFont="1" applyAlignment="1">
      <alignment horizontal="left"/>
    </xf>
    <xf numFmtId="4" fontId="22" fillId="0" borderId="2" xfId="0" applyNumberFormat="1" applyFont="1" applyFill="1" applyBorder="1" applyAlignment="1">
      <alignment/>
    </xf>
    <xf numFmtId="0" fontId="19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10" fontId="17" fillId="0" borderId="2" xfId="21" applyNumberFormat="1" applyFont="1" applyBorder="1" applyAlignment="1">
      <alignment/>
    </xf>
    <xf numFmtId="10" fontId="17" fillId="0" borderId="2" xfId="21" applyNumberFormat="1" applyFont="1" applyFill="1" applyBorder="1" applyAlignment="1">
      <alignment/>
    </xf>
    <xf numFmtId="10" fontId="33" fillId="0" borderId="2" xfId="21" applyNumberFormat="1" applyFont="1" applyBorder="1" applyAlignment="1">
      <alignment/>
    </xf>
    <xf numFmtId="0" fontId="0" fillId="0" borderId="2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0" xfId="0" applyFill="1" applyBorder="1" applyAlignment="1">
      <alignment vertical="top" wrapText="1"/>
    </xf>
    <xf numFmtId="10" fontId="0" fillId="0" borderId="10" xfId="0" applyNumberFormat="1" applyFill="1" applyBorder="1" applyAlignment="1">
      <alignment vertical="top" wrapText="1"/>
    </xf>
    <xf numFmtId="10" fontId="0" fillId="0" borderId="11" xfId="0" applyNumberFormat="1" applyFill="1" applyBorder="1" applyAlignment="1">
      <alignment vertical="top" wrapText="1"/>
    </xf>
    <xf numFmtId="10" fontId="0" fillId="0" borderId="12" xfId="0" applyNumberForma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10" fontId="0" fillId="0" borderId="6" xfId="0" applyNumberFormat="1" applyFill="1" applyBorder="1" applyAlignment="1">
      <alignment vertical="top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10" fontId="16" fillId="3" borderId="2" xfId="21" applyNumberFormat="1" applyFont="1" applyFill="1" applyBorder="1" applyAlignment="1">
      <alignment/>
    </xf>
    <xf numFmtId="0" fontId="6" fillId="0" borderId="6" xfId="0" applyFont="1" applyFill="1" applyBorder="1" applyAlignment="1">
      <alignment vertical="top" wrapText="1"/>
    </xf>
    <xf numFmtId="10" fontId="22" fillId="0" borderId="2" xfId="21" applyNumberFormat="1" applyFont="1" applyBorder="1" applyAlignment="1">
      <alignment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b/>
        <i val="0"/>
        <u val="none"/>
      </font>
      <fill>
        <patternFill>
          <bgColor rgb="FFCCFFCC"/>
        </patternFill>
      </fill>
      <border/>
    </dxf>
    <dxf>
      <font>
        <b/>
        <i val="0"/>
        <color rgb="FFFFFFFF"/>
      </font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Paro Agencias mismo mes año anterior
(Enero 2015 - Enero 2016)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8225"/>
          <c:w val="0.87475"/>
          <c:h val="0.7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Agencias!$B$37</c:f>
              <c:strCache>
                <c:ptCount val="1"/>
                <c:pt idx="0">
                  <c:v>ene-15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Agencias!$A$52:$A$62</c:f>
              <c:strCache/>
            </c:strRef>
          </c:cat>
          <c:val>
            <c:numRef>
              <c:f>Agencias!$B$38:$B$48</c:f>
              <c:numCache/>
            </c:numRef>
          </c:val>
        </c:ser>
        <c:ser>
          <c:idx val="1"/>
          <c:order val="1"/>
          <c:tx>
            <c:strRef>
              <c:f>Agencias!$B$51</c:f>
              <c:strCache>
                <c:ptCount val="1"/>
                <c:pt idx="0">
                  <c:v>ene-16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Agencias!$A$52:$A$62</c:f>
              <c:strCache/>
            </c:strRef>
          </c:cat>
          <c:val>
            <c:numRef>
              <c:f>Agencias!$B$52:$B$62</c:f>
              <c:numCache/>
            </c:numRef>
          </c:val>
        </c:ser>
        <c:axId val="20149192"/>
        <c:axId val="47125001"/>
      </c:barChart>
      <c:catAx>
        <c:axId val="2014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7125001"/>
        <c:crosses val="autoZero"/>
        <c:auto val="1"/>
        <c:lblOffset val="100"/>
        <c:noMultiLvlLbl val="0"/>
      </c:catAx>
      <c:valAx>
        <c:axId val="471250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Personas</a:t>
                </a:r>
              </a:p>
            </c:rich>
          </c:tx>
          <c:layout>
            <c:manualLayout>
              <c:xMode val="factor"/>
              <c:yMode val="factor"/>
              <c:x val="0.02475"/>
              <c:y val="0.15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0149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46475"/>
        </c:manualLayout>
      </c:layout>
      <c:overlay val="0"/>
      <c:txPr>
        <a:bodyPr vert="horz" rot="0"/>
        <a:lstStyle/>
        <a:p>
          <a:pPr>
            <a:defRPr lang="en-US" cap="none" sz="7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Peso (%) del Paro según Agencias con respecto al total de Paro. 
Enero 2015 - Enero 2016</a:t>
            </a:r>
          </a:p>
        </c:rich>
      </c:tx>
      <c:layout>
        <c:manualLayout>
          <c:xMode val="factor"/>
          <c:yMode val="factor"/>
          <c:x val="-0.03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8025"/>
          <c:w val="0.8495"/>
          <c:h val="0.7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Agencias!$B$88</c:f>
              <c:strCache>
                <c:ptCount val="1"/>
                <c:pt idx="0">
                  <c:v>ene-15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Agencias!$A$103:$A$113</c:f>
              <c:strCache/>
            </c:strRef>
          </c:cat>
          <c:val>
            <c:numRef>
              <c:f>Agencias!$B$89:$B$99</c:f>
              <c:numCache/>
            </c:numRef>
          </c:val>
        </c:ser>
        <c:ser>
          <c:idx val="1"/>
          <c:order val="1"/>
          <c:tx>
            <c:strRef>
              <c:f>Agencias!$B$102</c:f>
              <c:strCache>
                <c:ptCount val="1"/>
                <c:pt idx="0">
                  <c:v>ene-16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Agencias!$A$103:$A$113</c:f>
              <c:strCache/>
            </c:strRef>
          </c:cat>
          <c:val>
            <c:numRef>
              <c:f>Agencias!$B$103:$B$113</c:f>
              <c:numCache/>
            </c:numRef>
          </c:val>
        </c:ser>
        <c:axId val="21471826"/>
        <c:axId val="59028707"/>
      </c:barChart>
      <c:catAx>
        <c:axId val="21471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9028707"/>
        <c:crosses val="autoZero"/>
        <c:auto val="1"/>
        <c:lblOffset val="100"/>
        <c:noMultiLvlLbl val="0"/>
      </c:catAx>
      <c:valAx>
        <c:axId val="590287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1471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25"/>
          <c:y val="0.464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 Incremento del Paro según Agencias. 
Enero 2015-Enero 2016</a:t>
            </a:r>
          </a:p>
        </c:rich>
      </c:tx>
      <c:layout>
        <c:manualLayout>
          <c:xMode val="factor"/>
          <c:yMode val="factor"/>
          <c:x val="0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55"/>
          <c:w val="0.977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Agencias!$P$51</c:f>
              <c:strCache>
                <c:ptCount val="1"/>
                <c:pt idx="0">
                  <c:v>% Incremento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Agencias!$A$52:$A$63</c:f>
              <c:strCache/>
            </c:strRef>
          </c:cat>
          <c:val>
            <c:numRef>
              <c:f>Agencias!$P$52:$P$62</c:f>
              <c:numCache/>
            </c:numRef>
          </c:val>
        </c:ser>
        <c:axId val="61496316"/>
        <c:axId val="16595933"/>
      </c:barChart>
      <c:catAx>
        <c:axId val="61496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6595933"/>
        <c:crosses val="autoZero"/>
        <c:auto val="1"/>
        <c:lblOffset val="100"/>
        <c:noMultiLvlLbl val="0"/>
      </c:catAx>
      <c:valAx>
        <c:axId val="165959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1496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Paro Agencias Mes anterior
(Diciembre 2015-Enero 2016)</a:t>
            </a:r>
          </a:p>
        </c:rich>
      </c:tx>
      <c:layout>
        <c:manualLayout>
          <c:xMode val="factor"/>
          <c:yMode val="factor"/>
          <c:x val="-0.0032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8875"/>
          <c:w val="0.83175"/>
          <c:h val="0.7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Agencias!$B$116</c:f>
              <c:strCache>
                <c:ptCount val="1"/>
                <c:pt idx="0">
                  <c:v>dic-15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Agencias!$A$117:$A$127</c:f>
              <c:strCache/>
            </c:strRef>
          </c:cat>
          <c:val>
            <c:numRef>
              <c:f>Agencias!$B$117:$B$127</c:f>
              <c:numCache/>
            </c:numRef>
          </c:val>
        </c:ser>
        <c:ser>
          <c:idx val="1"/>
          <c:order val="1"/>
          <c:tx>
            <c:strRef>
              <c:f>Agencias!$C$116</c:f>
              <c:strCache>
                <c:ptCount val="1"/>
                <c:pt idx="0">
                  <c:v>ene-16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Agencias!$A$117:$A$127</c:f>
              <c:strCache/>
            </c:strRef>
          </c:cat>
          <c:val>
            <c:numRef>
              <c:f>Agencias!$C$117:$C$127</c:f>
              <c:numCache/>
            </c:numRef>
          </c:val>
        </c:ser>
        <c:axId val="15145670"/>
        <c:axId val="2093303"/>
      </c:barChart>
      <c:catAx>
        <c:axId val="1514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093303"/>
        <c:crosses val="autoZero"/>
        <c:auto val="1"/>
        <c:lblOffset val="100"/>
        <c:noMultiLvlLbl val="0"/>
      </c:catAx>
      <c:valAx>
        <c:axId val="209330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5145670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45275"/>
          <c:w val="0.118"/>
          <c:h val="0.094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0.084</cdr:y>
    </cdr:from>
    <cdr:to>
      <cdr:x>0.20425</cdr:x>
      <cdr:y>0.14025</cdr:y>
    </cdr:to>
    <cdr:sp>
      <cdr:nvSpPr>
        <cdr:cNvPr id="1" name="TextBox 2"/>
        <cdr:cNvSpPr txBox="1">
          <a:spLocks noChangeArrowheads="1"/>
        </cdr:cNvSpPr>
      </cdr:nvSpPr>
      <cdr:spPr>
        <a:xfrm>
          <a:off x="57150" y="238125"/>
          <a:ext cx="8191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Personas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156</xdr:row>
      <xdr:rowOff>66675</xdr:rowOff>
    </xdr:from>
    <xdr:to>
      <xdr:col>7</xdr:col>
      <xdr:colOff>161925</xdr:colOff>
      <xdr:row>174</xdr:row>
      <xdr:rowOff>66675</xdr:rowOff>
    </xdr:to>
    <xdr:graphicFrame>
      <xdr:nvGraphicFramePr>
        <xdr:cNvPr id="1" name="Chart 15"/>
        <xdr:cNvGraphicFramePr/>
      </xdr:nvGraphicFramePr>
      <xdr:xfrm>
        <a:off x="0" y="26384250"/>
        <a:ext cx="50196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138</xdr:row>
      <xdr:rowOff>9525</xdr:rowOff>
    </xdr:from>
    <xdr:ext cx="4210050" cy="2895600"/>
    <xdr:graphicFrame>
      <xdr:nvGraphicFramePr>
        <xdr:cNvPr id="2" name="Chart 8"/>
        <xdr:cNvGraphicFramePr/>
      </xdr:nvGraphicFramePr>
      <xdr:xfrm>
        <a:off x="0" y="23412450"/>
        <a:ext cx="421005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7</xdr:col>
      <xdr:colOff>171450</xdr:colOff>
      <xdr:row>138</xdr:row>
      <xdr:rowOff>19050</xdr:rowOff>
    </xdr:from>
    <xdr:to>
      <xdr:col>15</xdr:col>
      <xdr:colOff>390525</xdr:colOff>
      <xdr:row>155</xdr:row>
      <xdr:rowOff>152400</xdr:rowOff>
    </xdr:to>
    <xdr:graphicFrame>
      <xdr:nvGraphicFramePr>
        <xdr:cNvPr id="3" name="Chart 14"/>
        <xdr:cNvGraphicFramePr/>
      </xdr:nvGraphicFramePr>
      <xdr:xfrm>
        <a:off x="5029200" y="23421975"/>
        <a:ext cx="42767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152400</xdr:colOff>
      <xdr:row>156</xdr:row>
      <xdr:rowOff>66675</xdr:rowOff>
    </xdr:from>
    <xdr:to>
      <xdr:col>15</xdr:col>
      <xdr:colOff>381000</xdr:colOff>
      <xdr:row>174</xdr:row>
      <xdr:rowOff>57150</xdr:rowOff>
    </xdr:to>
    <xdr:graphicFrame>
      <xdr:nvGraphicFramePr>
        <xdr:cNvPr id="4" name="Chart 17"/>
        <xdr:cNvGraphicFramePr/>
      </xdr:nvGraphicFramePr>
      <xdr:xfrm>
        <a:off x="5010150" y="26384250"/>
        <a:ext cx="428625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19050</xdr:colOff>
      <xdr:row>66</xdr:row>
      <xdr:rowOff>9525</xdr:rowOff>
    </xdr:from>
    <xdr:to>
      <xdr:col>12</xdr:col>
      <xdr:colOff>476250</xdr:colOff>
      <xdr:row>70</xdr:row>
      <xdr:rowOff>38100</xdr:rowOff>
    </xdr:to>
    <xdr:sp>
      <xdr:nvSpPr>
        <xdr:cNvPr id="5" name="TextBox 23"/>
        <xdr:cNvSpPr txBox="1">
          <a:spLocks noChangeArrowheads="1"/>
        </xdr:cNvSpPr>
      </xdr:nvSpPr>
      <xdr:spPr>
        <a:xfrm>
          <a:off x="6724650" y="11906250"/>
          <a:ext cx="15240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
        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Mejor que la media
            Peor que  la media</a:t>
          </a:r>
        </a:p>
      </xdr:txBody>
    </xdr:sp>
    <xdr:clientData/>
  </xdr:twoCellAnchor>
  <xdr:twoCellAnchor>
    <xdr:from>
      <xdr:col>10</xdr:col>
      <xdr:colOff>171450</xdr:colOff>
      <xdr:row>67</xdr:row>
      <xdr:rowOff>28575</xdr:rowOff>
    </xdr:from>
    <xdr:to>
      <xdr:col>10</xdr:col>
      <xdr:colOff>323850</xdr:colOff>
      <xdr:row>67</xdr:row>
      <xdr:rowOff>152400</xdr:rowOff>
    </xdr:to>
    <xdr:sp>
      <xdr:nvSpPr>
        <xdr:cNvPr id="6" name="Rectangle 24"/>
        <xdr:cNvSpPr>
          <a:spLocks/>
        </xdr:cNvSpPr>
      </xdr:nvSpPr>
      <xdr:spPr>
        <a:xfrm>
          <a:off x="6877050" y="12106275"/>
          <a:ext cx="152400" cy="1238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68</xdr:row>
      <xdr:rowOff>123825</xdr:rowOff>
    </xdr:from>
    <xdr:to>
      <xdr:col>10</xdr:col>
      <xdr:colOff>323850</xdr:colOff>
      <xdr:row>69</xdr:row>
      <xdr:rowOff>76200</xdr:rowOff>
    </xdr:to>
    <xdr:sp>
      <xdr:nvSpPr>
        <xdr:cNvPr id="7" name="Rectangle 26"/>
        <xdr:cNvSpPr>
          <a:spLocks/>
        </xdr:cNvSpPr>
      </xdr:nvSpPr>
      <xdr:spPr>
        <a:xfrm>
          <a:off x="6877050" y="12382500"/>
          <a:ext cx="152400" cy="1333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38100</xdr:rowOff>
    </xdr:from>
    <xdr:to>
      <xdr:col>6</xdr:col>
      <xdr:colOff>723900</xdr:colOff>
      <xdr:row>2</xdr:row>
      <xdr:rowOff>66675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38100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30</xdr:row>
      <xdr:rowOff>47625</xdr:rowOff>
    </xdr:from>
    <xdr:to>
      <xdr:col>4</xdr:col>
      <xdr:colOff>600075</xdr:colOff>
      <xdr:row>32</xdr:row>
      <xdr:rowOff>85725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6229350"/>
          <a:ext cx="3200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78</xdr:row>
      <xdr:rowOff>38100</xdr:rowOff>
    </xdr:from>
    <xdr:to>
      <xdr:col>6</xdr:col>
      <xdr:colOff>714375</xdr:colOff>
      <xdr:row>81</xdr:row>
      <xdr:rowOff>28575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1408747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129</xdr:row>
      <xdr:rowOff>85725</xdr:rowOff>
    </xdr:from>
    <xdr:to>
      <xdr:col>6</xdr:col>
      <xdr:colOff>723900</xdr:colOff>
      <xdr:row>132</xdr:row>
      <xdr:rowOff>19050</xdr:rowOff>
    </xdr:to>
    <xdr:pic>
      <xdr:nvPicPr>
        <xdr:cNvPr id="11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2203132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5"/>
  <sheetViews>
    <sheetView tabSelected="1" view="pageBreakPreview" zoomScaleSheetLayoutView="100" workbookViewId="0" topLeftCell="A1">
      <selection activeCell="J136" sqref="J136"/>
    </sheetView>
  </sheetViews>
  <sheetFormatPr defaultColWidth="11.421875" defaultRowHeight="12.75"/>
  <cols>
    <col min="1" max="1" width="12.7109375" style="0" customWidth="1"/>
    <col min="2" max="3" width="8.00390625" style="0" customWidth="1"/>
    <col min="4" max="4" width="10.7109375" style="0" customWidth="1"/>
    <col min="5" max="5" width="9.7109375" style="0" customWidth="1"/>
    <col min="6" max="6" width="11.28125" style="0" customWidth="1"/>
    <col min="7" max="7" width="12.421875" style="0" customWidth="1"/>
    <col min="8" max="8" width="9.57421875" style="0" customWidth="1"/>
    <col min="9" max="9" width="10.140625" style="0" customWidth="1"/>
    <col min="10" max="13" width="8.00390625" style="0" customWidth="1"/>
    <col min="14" max="14" width="0.5625" style="0" customWidth="1"/>
    <col min="15" max="15" width="8.57421875" style="0" customWidth="1"/>
    <col min="16" max="16" width="9.28125" style="0" customWidth="1"/>
  </cols>
  <sheetData>
    <row r="1" spans="1:4" ht="12.75">
      <c r="A1" s="4"/>
      <c r="B1" s="5"/>
      <c r="C1" s="6"/>
      <c r="D1" s="7"/>
    </row>
    <row r="2" spans="1:2" ht="18">
      <c r="A2" s="8"/>
      <c r="B2" s="7"/>
    </row>
    <row r="3" spans="1:2" ht="18">
      <c r="A3" s="8"/>
      <c r="B3" s="7"/>
    </row>
    <row r="4" ht="18">
      <c r="A4" s="9"/>
    </row>
    <row r="5" ht="18">
      <c r="A5" s="9"/>
    </row>
    <row r="6" spans="2:16" ht="18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P6" s="11" t="s">
        <v>23</v>
      </c>
    </row>
    <row r="7" ht="18.75">
      <c r="G7" s="11"/>
    </row>
    <row r="8" ht="15">
      <c r="A8" s="12"/>
    </row>
    <row r="9" ht="15">
      <c r="A9" s="12"/>
    </row>
    <row r="10" ht="15">
      <c r="A10" s="12"/>
    </row>
    <row r="11" ht="15">
      <c r="A11" s="12"/>
    </row>
    <row r="12" ht="15">
      <c r="A12" s="12"/>
    </row>
    <row r="13" ht="18">
      <c r="A13" s="13"/>
    </row>
    <row r="14" spans="1:16" ht="20.25">
      <c r="A14" s="81" t="s">
        <v>11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20.25">
      <c r="A15" s="81" t="s">
        <v>24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4:5" ht="20.25">
      <c r="D16" s="15"/>
      <c r="E16" s="14"/>
    </row>
    <row r="17" spans="4:5" ht="15" customHeight="1">
      <c r="D17" s="15"/>
      <c r="E17" s="14"/>
    </row>
    <row r="18" spans="4:5" ht="15" customHeight="1">
      <c r="D18" s="15"/>
      <c r="E18" s="14"/>
    </row>
    <row r="19" spans="4:5" ht="15" customHeight="1">
      <c r="D19" s="15"/>
      <c r="E19" s="14"/>
    </row>
    <row r="20" spans="4:5" ht="15" customHeight="1">
      <c r="D20" s="15"/>
      <c r="E20" s="14"/>
    </row>
    <row r="21" spans="4:5" ht="15" customHeight="1">
      <c r="D21" s="15"/>
      <c r="E21" s="14"/>
    </row>
    <row r="22" spans="4:5" ht="15" customHeight="1">
      <c r="D22" s="15"/>
      <c r="E22" s="14"/>
    </row>
    <row r="23" spans="4:5" ht="15" customHeight="1">
      <c r="D23" s="16"/>
      <c r="E23" s="16"/>
    </row>
    <row r="24" ht="15" customHeight="1"/>
    <row r="25" ht="15" customHeight="1">
      <c r="D25" s="16"/>
    </row>
    <row r="26" ht="15" customHeight="1">
      <c r="D26" s="16"/>
    </row>
    <row r="27" ht="15">
      <c r="A27" s="12"/>
    </row>
    <row r="28" ht="15">
      <c r="A28" s="12"/>
    </row>
    <row r="29" ht="15">
      <c r="A29" s="12"/>
    </row>
    <row r="30" spans="1:16" ht="15.75">
      <c r="A30" s="12"/>
      <c r="P30" s="17"/>
    </row>
    <row r="31" ht="15">
      <c r="A31" s="12"/>
    </row>
    <row r="32" ht="15">
      <c r="A32" s="12"/>
    </row>
    <row r="34" ht="12.75">
      <c r="D34" s="18" t="s">
        <v>12</v>
      </c>
    </row>
    <row r="35" ht="12.75">
      <c r="D35" s="19" t="s">
        <v>25</v>
      </c>
    </row>
    <row r="36" spans="2:9" ht="12.75">
      <c r="B36" s="25"/>
      <c r="C36" s="25"/>
      <c r="D36" s="25"/>
      <c r="E36" s="25"/>
      <c r="F36" s="25"/>
      <c r="G36" s="25"/>
      <c r="H36" s="25"/>
      <c r="I36" s="25"/>
    </row>
    <row r="37" spans="1:14" ht="18" customHeight="1">
      <c r="A37" s="37" t="s">
        <v>17</v>
      </c>
      <c r="B37" s="38">
        <v>42005</v>
      </c>
      <c r="C37" s="38">
        <v>42036</v>
      </c>
      <c r="D37" s="38">
        <v>42064</v>
      </c>
      <c r="E37" s="38">
        <v>42095</v>
      </c>
      <c r="F37" s="38">
        <v>42125</v>
      </c>
      <c r="G37" s="38">
        <v>42156</v>
      </c>
      <c r="H37" s="38">
        <v>42186</v>
      </c>
      <c r="I37" s="38">
        <v>42217</v>
      </c>
      <c r="J37" s="38">
        <v>42248</v>
      </c>
      <c r="K37" s="38">
        <v>42278</v>
      </c>
      <c r="L37" s="38">
        <v>42309</v>
      </c>
      <c r="M37" s="38">
        <v>42339</v>
      </c>
      <c r="N37" s="38">
        <v>41640</v>
      </c>
    </row>
    <row r="38" spans="1:13" ht="11.25" customHeight="1">
      <c r="A38" s="20" t="s">
        <v>0</v>
      </c>
      <c r="B38" s="32">
        <v>1427</v>
      </c>
      <c r="C38" s="32">
        <v>1376</v>
      </c>
      <c r="D38" s="32">
        <v>1325</v>
      </c>
      <c r="E38" s="32">
        <v>1279</v>
      </c>
      <c r="F38" s="41">
        <v>1232</v>
      </c>
      <c r="G38" s="32">
        <v>1132</v>
      </c>
      <c r="H38" s="41">
        <v>1120</v>
      </c>
      <c r="I38" s="41">
        <v>1131</v>
      </c>
      <c r="J38" s="34">
        <v>1082</v>
      </c>
      <c r="K38" s="43">
        <v>1099</v>
      </c>
      <c r="L38" s="44">
        <v>1087</v>
      </c>
      <c r="M38" s="41">
        <v>1085</v>
      </c>
    </row>
    <row r="39" spans="1:13" ht="11.25" customHeight="1">
      <c r="A39" s="21" t="s">
        <v>1</v>
      </c>
      <c r="B39" s="32">
        <v>1031</v>
      </c>
      <c r="C39" s="32">
        <v>1008</v>
      </c>
      <c r="D39" s="32">
        <v>972</v>
      </c>
      <c r="E39" s="32">
        <v>959</v>
      </c>
      <c r="F39" s="41">
        <v>909</v>
      </c>
      <c r="G39" s="32">
        <v>836</v>
      </c>
      <c r="H39" s="41">
        <v>792</v>
      </c>
      <c r="I39" s="41">
        <v>757</v>
      </c>
      <c r="J39" s="34">
        <v>819</v>
      </c>
      <c r="K39" s="43">
        <v>877</v>
      </c>
      <c r="L39" s="44">
        <v>904</v>
      </c>
      <c r="M39" s="41">
        <v>916</v>
      </c>
    </row>
    <row r="40" spans="1:17" s="2" customFormat="1" ht="11.25" customHeight="1">
      <c r="A40" s="22" t="s">
        <v>2</v>
      </c>
      <c r="B40" s="42">
        <v>28786</v>
      </c>
      <c r="C40" s="42">
        <v>28481</v>
      </c>
      <c r="D40" s="42">
        <v>28269</v>
      </c>
      <c r="E40" s="42">
        <v>27340</v>
      </c>
      <c r="F40" s="42">
        <v>26581</v>
      </c>
      <c r="G40" s="42">
        <v>25479</v>
      </c>
      <c r="H40" s="42">
        <v>25444</v>
      </c>
      <c r="I40" s="42">
        <v>25265</v>
      </c>
      <c r="J40" s="42">
        <v>25215</v>
      </c>
      <c r="K40" s="42">
        <v>24930</v>
      </c>
      <c r="L40" s="42">
        <v>24571</v>
      </c>
      <c r="M40" s="42">
        <v>25335</v>
      </c>
      <c r="N40" s="3"/>
      <c r="O40" s="3"/>
      <c r="P40" s="3"/>
      <c r="Q40" s="3"/>
    </row>
    <row r="41" spans="1:13" ht="11.25" customHeight="1">
      <c r="A41" s="23" t="s">
        <v>8</v>
      </c>
      <c r="B41" s="41">
        <v>12007</v>
      </c>
      <c r="C41" s="41">
        <v>11802</v>
      </c>
      <c r="D41" s="41">
        <v>11692</v>
      </c>
      <c r="E41" s="41">
        <v>11339</v>
      </c>
      <c r="F41" s="41">
        <v>11048</v>
      </c>
      <c r="G41" s="41">
        <v>10541</v>
      </c>
      <c r="H41" s="41">
        <v>10515</v>
      </c>
      <c r="I41" s="41">
        <v>10434</v>
      </c>
      <c r="J41" s="34">
        <v>10475</v>
      </c>
      <c r="K41" s="43">
        <v>10379</v>
      </c>
      <c r="L41" s="34">
        <v>10318</v>
      </c>
      <c r="M41" s="41">
        <v>10645</v>
      </c>
    </row>
    <row r="42" spans="1:13" ht="11.25" customHeight="1">
      <c r="A42" s="23" t="s">
        <v>9</v>
      </c>
      <c r="B42" s="41">
        <v>6311</v>
      </c>
      <c r="C42" s="41">
        <v>6303</v>
      </c>
      <c r="D42" s="41">
        <v>6255</v>
      </c>
      <c r="E42" s="41">
        <v>6081</v>
      </c>
      <c r="F42" s="41">
        <v>5893</v>
      </c>
      <c r="G42" s="41">
        <v>5630</v>
      </c>
      <c r="H42" s="41">
        <v>5667</v>
      </c>
      <c r="I42" s="41">
        <v>5674</v>
      </c>
      <c r="J42" s="34">
        <v>5620</v>
      </c>
      <c r="K42" s="43">
        <v>5572</v>
      </c>
      <c r="L42" s="34">
        <v>5369</v>
      </c>
      <c r="M42" s="41">
        <v>5495</v>
      </c>
    </row>
    <row r="43" spans="1:13" ht="11.25" customHeight="1">
      <c r="A43" s="23" t="s">
        <v>10</v>
      </c>
      <c r="B43" s="41">
        <v>10468</v>
      </c>
      <c r="C43" s="41">
        <v>10376</v>
      </c>
      <c r="D43" s="41">
        <v>10322</v>
      </c>
      <c r="E43" s="41">
        <v>9920</v>
      </c>
      <c r="F43" s="41">
        <v>9640</v>
      </c>
      <c r="G43" s="41">
        <v>9308</v>
      </c>
      <c r="H43" s="41">
        <v>9262</v>
      </c>
      <c r="I43" s="41">
        <v>9157</v>
      </c>
      <c r="J43" s="34">
        <v>9120</v>
      </c>
      <c r="K43" s="43">
        <v>8979</v>
      </c>
      <c r="L43" s="34">
        <v>8884</v>
      </c>
      <c r="M43" s="41">
        <v>9195</v>
      </c>
    </row>
    <row r="44" spans="1:13" ht="11.25" customHeight="1">
      <c r="A44" s="21" t="s">
        <v>3</v>
      </c>
      <c r="B44" s="41">
        <v>8901</v>
      </c>
      <c r="C44" s="41">
        <v>8972</v>
      </c>
      <c r="D44" s="41">
        <v>8827</v>
      </c>
      <c r="E44" s="41">
        <v>8420</v>
      </c>
      <c r="F44" s="41">
        <v>8027</v>
      </c>
      <c r="G44" s="41">
        <v>7819</v>
      </c>
      <c r="H44" s="41">
        <v>7538</v>
      </c>
      <c r="I44" s="41">
        <v>7306</v>
      </c>
      <c r="J44" s="34">
        <v>7151</v>
      </c>
      <c r="K44" s="43">
        <v>7655</v>
      </c>
      <c r="L44" s="34">
        <v>7693</v>
      </c>
      <c r="M44" s="41">
        <v>7835</v>
      </c>
    </row>
    <row r="45" spans="1:13" ht="11.25" customHeight="1">
      <c r="A45" s="21" t="s">
        <v>4</v>
      </c>
      <c r="B45" s="41">
        <v>1258</v>
      </c>
      <c r="C45" s="41">
        <v>1221</v>
      </c>
      <c r="D45" s="41">
        <v>1212</v>
      </c>
      <c r="E45" s="41">
        <v>1168</v>
      </c>
      <c r="F45" s="41">
        <v>1078</v>
      </c>
      <c r="G45" s="41">
        <v>983</v>
      </c>
      <c r="H45" s="41">
        <v>981</v>
      </c>
      <c r="I45" s="41">
        <v>994</v>
      </c>
      <c r="J45" s="34">
        <v>962</v>
      </c>
      <c r="K45" s="43">
        <v>965</v>
      </c>
      <c r="L45" s="34">
        <v>982</v>
      </c>
      <c r="M45" s="41">
        <v>1010</v>
      </c>
    </row>
    <row r="46" spans="1:13" ht="11.25" customHeight="1">
      <c r="A46" s="21" t="s">
        <v>5</v>
      </c>
      <c r="B46" s="41">
        <v>1816</v>
      </c>
      <c r="C46" s="41">
        <v>1834</v>
      </c>
      <c r="D46" s="41">
        <v>1805</v>
      </c>
      <c r="E46" s="41">
        <v>1565</v>
      </c>
      <c r="F46" s="41">
        <v>1433</v>
      </c>
      <c r="G46" s="41">
        <v>1519</v>
      </c>
      <c r="H46" s="41">
        <v>1517</v>
      </c>
      <c r="I46" s="41">
        <v>1387</v>
      </c>
      <c r="J46" s="34">
        <v>1190</v>
      </c>
      <c r="K46" s="43">
        <v>1358</v>
      </c>
      <c r="L46" s="34">
        <v>1481</v>
      </c>
      <c r="M46" s="41">
        <v>1648</v>
      </c>
    </row>
    <row r="47" spans="1:13" ht="11.25" customHeight="1">
      <c r="A47" s="21" t="s">
        <v>6</v>
      </c>
      <c r="B47" s="41">
        <v>2912</v>
      </c>
      <c r="C47" s="41">
        <v>2858</v>
      </c>
      <c r="D47" s="41">
        <v>2725</v>
      </c>
      <c r="E47" s="41">
        <v>2596</v>
      </c>
      <c r="F47" s="41">
        <v>2506</v>
      </c>
      <c r="G47" s="41">
        <v>2409</v>
      </c>
      <c r="H47" s="41">
        <v>2338</v>
      </c>
      <c r="I47" s="41">
        <v>2399</v>
      </c>
      <c r="J47" s="34">
        <v>2345</v>
      </c>
      <c r="K47" s="43">
        <v>2431</v>
      </c>
      <c r="L47" s="34">
        <v>2495</v>
      </c>
      <c r="M47" s="41">
        <v>2491</v>
      </c>
    </row>
    <row r="48" spans="1:13" ht="11.25" customHeight="1">
      <c r="A48" s="21" t="s">
        <v>7</v>
      </c>
      <c r="B48" s="32">
        <v>3297</v>
      </c>
      <c r="C48" s="32">
        <v>3299</v>
      </c>
      <c r="D48" s="32">
        <v>3292</v>
      </c>
      <c r="E48" s="32">
        <v>3043</v>
      </c>
      <c r="F48" s="41">
        <v>2910</v>
      </c>
      <c r="G48" s="32">
        <v>2734</v>
      </c>
      <c r="H48" s="41">
        <v>2600</v>
      </c>
      <c r="I48" s="41">
        <v>2528</v>
      </c>
      <c r="J48" s="34">
        <v>2479</v>
      </c>
      <c r="K48" s="43">
        <v>2681</v>
      </c>
      <c r="L48" s="44">
        <v>2733</v>
      </c>
      <c r="M48" s="41">
        <v>2823</v>
      </c>
    </row>
    <row r="49" spans="1:13" ht="11.25" customHeight="1">
      <c r="A49" s="24" t="s">
        <v>13</v>
      </c>
      <c r="B49" s="33">
        <v>49428</v>
      </c>
      <c r="C49" s="33">
        <v>49049</v>
      </c>
      <c r="D49" s="33">
        <v>48427</v>
      </c>
      <c r="E49" s="33">
        <v>46370</v>
      </c>
      <c r="F49" s="33">
        <v>44676</v>
      </c>
      <c r="G49" s="33">
        <v>42911</v>
      </c>
      <c r="H49" s="33">
        <v>42330</v>
      </c>
      <c r="I49" s="33">
        <v>41767</v>
      </c>
      <c r="J49" s="33">
        <v>41243</v>
      </c>
      <c r="K49" s="33">
        <v>41996</v>
      </c>
      <c r="L49" s="33">
        <v>41946</v>
      </c>
      <c r="M49" s="33">
        <v>43143</v>
      </c>
    </row>
    <row r="50" spans="1:13" ht="8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6" ht="19.5" customHeight="1">
      <c r="A51" s="37" t="s">
        <v>17</v>
      </c>
      <c r="B51" s="38">
        <v>42370</v>
      </c>
      <c r="C51" s="38">
        <v>42401</v>
      </c>
      <c r="D51" s="38">
        <v>42430</v>
      </c>
      <c r="E51" s="38">
        <v>42461</v>
      </c>
      <c r="F51" s="38">
        <v>42491</v>
      </c>
      <c r="G51" s="38">
        <v>42522</v>
      </c>
      <c r="H51" s="38">
        <v>42552</v>
      </c>
      <c r="I51" s="38">
        <v>42583</v>
      </c>
      <c r="J51" s="38">
        <v>42614</v>
      </c>
      <c r="K51" s="38">
        <v>42644</v>
      </c>
      <c r="L51" s="38">
        <v>42675</v>
      </c>
      <c r="M51" s="38">
        <v>42705</v>
      </c>
      <c r="N51" s="31"/>
      <c r="O51" s="39" t="s">
        <v>26</v>
      </c>
      <c r="P51" s="40" t="s">
        <v>16</v>
      </c>
    </row>
    <row r="52" spans="1:16" ht="11.25" customHeight="1">
      <c r="A52" s="20" t="s">
        <v>0</v>
      </c>
      <c r="B52" s="32">
        <v>1121</v>
      </c>
      <c r="C52" s="32"/>
      <c r="D52" s="32"/>
      <c r="E52" s="32"/>
      <c r="F52" s="41"/>
      <c r="G52" s="32"/>
      <c r="H52" s="41"/>
      <c r="I52" s="41"/>
      <c r="J52" s="34"/>
      <c r="K52" s="43"/>
      <c r="L52" s="44"/>
      <c r="M52" s="41"/>
      <c r="N52" s="31"/>
      <c r="O52" s="45">
        <f>B52-B38</f>
        <v>-306</v>
      </c>
      <c r="P52" s="60">
        <f>(O52)/B38</f>
        <v>-0.21443587946741416</v>
      </c>
    </row>
    <row r="53" spans="1:16" ht="11.25" customHeight="1">
      <c r="A53" s="21" t="s">
        <v>1</v>
      </c>
      <c r="B53" s="32">
        <v>957</v>
      </c>
      <c r="C53" s="32"/>
      <c r="D53" s="32"/>
      <c r="E53" s="32"/>
      <c r="F53" s="41"/>
      <c r="G53" s="32"/>
      <c r="H53" s="41"/>
      <c r="I53" s="41"/>
      <c r="J53" s="34"/>
      <c r="K53" s="43"/>
      <c r="L53" s="44"/>
      <c r="M53" s="41"/>
      <c r="N53" s="31"/>
      <c r="O53" s="45">
        <f aca="true" t="shared" si="0" ref="O53:O63">B53-B39</f>
        <v>-74</v>
      </c>
      <c r="P53" s="60">
        <f aca="true" t="shared" si="1" ref="P53:P62">(O53)/B39</f>
        <v>-0.07177497575169738</v>
      </c>
    </row>
    <row r="54" spans="1:16" s="46" customFormat="1" ht="11.25" customHeight="1">
      <c r="A54" s="49" t="s">
        <v>2</v>
      </c>
      <c r="B54" s="42">
        <v>26541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O54" s="45">
        <f t="shared" si="0"/>
        <v>-2245</v>
      </c>
      <c r="P54" s="60">
        <f t="shared" si="1"/>
        <v>-0.07798930035433892</v>
      </c>
    </row>
    <row r="55" spans="1:16" s="31" customFormat="1" ht="11.25" customHeight="1">
      <c r="A55" s="50" t="s">
        <v>8</v>
      </c>
      <c r="B55" s="41">
        <v>11168</v>
      </c>
      <c r="C55" s="41"/>
      <c r="D55" s="41"/>
      <c r="E55" s="41"/>
      <c r="F55" s="41"/>
      <c r="G55" s="41"/>
      <c r="H55" s="41"/>
      <c r="I55" s="41"/>
      <c r="J55" s="34"/>
      <c r="K55" s="43"/>
      <c r="L55" s="34"/>
      <c r="M55" s="41"/>
      <c r="O55" s="45">
        <f t="shared" si="0"/>
        <v>-839</v>
      </c>
      <c r="P55" s="60">
        <f t="shared" si="1"/>
        <v>-0.06987590572166236</v>
      </c>
    </row>
    <row r="56" spans="1:16" s="31" customFormat="1" ht="11.25" customHeight="1">
      <c r="A56" s="50" t="s">
        <v>9</v>
      </c>
      <c r="B56" s="41">
        <v>5747</v>
      </c>
      <c r="C56" s="41"/>
      <c r="D56" s="41"/>
      <c r="E56" s="41"/>
      <c r="F56" s="41"/>
      <c r="G56" s="41"/>
      <c r="H56" s="41"/>
      <c r="I56" s="41"/>
      <c r="J56" s="34"/>
      <c r="K56" s="43"/>
      <c r="L56" s="34"/>
      <c r="M56" s="41"/>
      <c r="O56" s="45">
        <f t="shared" si="0"/>
        <v>-564</v>
      </c>
      <c r="P56" s="60">
        <f t="shared" si="1"/>
        <v>-0.08936777055934084</v>
      </c>
    </row>
    <row r="57" spans="1:16" s="31" customFormat="1" ht="11.25" customHeight="1">
      <c r="A57" s="50" t="s">
        <v>10</v>
      </c>
      <c r="B57" s="41">
        <v>9626</v>
      </c>
      <c r="C57" s="41"/>
      <c r="D57" s="41"/>
      <c r="E57" s="41"/>
      <c r="F57" s="41"/>
      <c r="G57" s="41"/>
      <c r="H57" s="41"/>
      <c r="I57" s="41"/>
      <c r="J57" s="34"/>
      <c r="K57" s="43"/>
      <c r="L57" s="34"/>
      <c r="M57" s="41"/>
      <c r="O57" s="45">
        <f t="shared" si="0"/>
        <v>-842</v>
      </c>
      <c r="P57" s="60">
        <f t="shared" si="1"/>
        <v>-0.08043561329766909</v>
      </c>
    </row>
    <row r="58" spans="1:16" s="31" customFormat="1" ht="11.25" customHeight="1">
      <c r="A58" s="51" t="s">
        <v>3</v>
      </c>
      <c r="B58" s="41">
        <v>8138</v>
      </c>
      <c r="C58" s="41"/>
      <c r="D58" s="41"/>
      <c r="E58" s="41"/>
      <c r="F58" s="41"/>
      <c r="G58" s="41"/>
      <c r="H58" s="41"/>
      <c r="I58" s="41"/>
      <c r="J58" s="34"/>
      <c r="K58" s="43"/>
      <c r="L58" s="34"/>
      <c r="M58" s="41"/>
      <c r="O58" s="45">
        <f t="shared" si="0"/>
        <v>-763</v>
      </c>
      <c r="P58" s="60">
        <f t="shared" si="1"/>
        <v>-0.08572070553870352</v>
      </c>
    </row>
    <row r="59" spans="1:16" s="31" customFormat="1" ht="11.25" customHeight="1">
      <c r="A59" s="51" t="s">
        <v>4</v>
      </c>
      <c r="B59" s="41">
        <v>1099</v>
      </c>
      <c r="C59" s="41"/>
      <c r="D59" s="41"/>
      <c r="E59" s="41"/>
      <c r="F59" s="41"/>
      <c r="G59" s="41"/>
      <c r="H59" s="41"/>
      <c r="I59" s="41"/>
      <c r="J59" s="34"/>
      <c r="K59" s="43"/>
      <c r="L59" s="34"/>
      <c r="M59" s="41"/>
      <c r="O59" s="45">
        <f t="shared" si="0"/>
        <v>-159</v>
      </c>
      <c r="P59" s="60">
        <f t="shared" si="1"/>
        <v>-0.12639109697933226</v>
      </c>
    </row>
    <row r="60" spans="1:16" s="31" customFormat="1" ht="11.25" customHeight="1">
      <c r="A60" s="51" t="s">
        <v>5</v>
      </c>
      <c r="B60" s="41">
        <v>1701</v>
      </c>
      <c r="C60" s="41"/>
      <c r="D60" s="41"/>
      <c r="E60" s="41"/>
      <c r="F60" s="41"/>
      <c r="G60" s="41"/>
      <c r="H60" s="41"/>
      <c r="I60" s="41"/>
      <c r="J60" s="34"/>
      <c r="K60" s="43"/>
      <c r="L60" s="34"/>
      <c r="M60" s="41"/>
      <c r="O60" s="45">
        <f t="shared" si="0"/>
        <v>-115</v>
      </c>
      <c r="P60" s="60">
        <f t="shared" si="1"/>
        <v>-0.06332599118942732</v>
      </c>
    </row>
    <row r="61" spans="1:16" s="31" customFormat="1" ht="11.25" customHeight="1">
      <c r="A61" s="51" t="s">
        <v>6</v>
      </c>
      <c r="B61" s="41">
        <v>2633</v>
      </c>
      <c r="C61" s="41"/>
      <c r="D61" s="41"/>
      <c r="E61" s="41"/>
      <c r="F61" s="41"/>
      <c r="G61" s="41"/>
      <c r="H61" s="41"/>
      <c r="I61" s="41"/>
      <c r="J61" s="34"/>
      <c r="K61" s="43"/>
      <c r="L61" s="34"/>
      <c r="M61" s="41"/>
      <c r="O61" s="45">
        <f t="shared" si="0"/>
        <v>-279</v>
      </c>
      <c r="P61" s="60">
        <f t="shared" si="1"/>
        <v>-0.09581043956043957</v>
      </c>
    </row>
    <row r="62" spans="1:16" ht="11.25" customHeight="1">
      <c r="A62" s="21" t="s">
        <v>7</v>
      </c>
      <c r="B62" s="32">
        <v>2923</v>
      </c>
      <c r="C62" s="32"/>
      <c r="D62" s="32"/>
      <c r="E62" s="32"/>
      <c r="F62" s="41"/>
      <c r="G62" s="32"/>
      <c r="H62" s="41"/>
      <c r="I62" s="41"/>
      <c r="J62" s="34"/>
      <c r="K62" s="43"/>
      <c r="L62" s="44"/>
      <c r="M62" s="41"/>
      <c r="N62" s="31"/>
      <c r="O62" s="45">
        <f t="shared" si="0"/>
        <v>-374</v>
      </c>
      <c r="P62" s="60">
        <f t="shared" si="1"/>
        <v>-0.11343645738550197</v>
      </c>
    </row>
    <row r="63" spans="1:17" ht="12.75">
      <c r="A63" s="24" t="s">
        <v>13</v>
      </c>
      <c r="B63" s="33">
        <v>45113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1"/>
      <c r="O63" s="33">
        <f t="shared" si="0"/>
        <v>-4315</v>
      </c>
      <c r="P63" s="77">
        <f>(O63)/B49</f>
        <v>-0.08729869709476411</v>
      </c>
      <c r="Q63" s="48"/>
    </row>
    <row r="64" ht="11.25" customHeight="1"/>
    <row r="65" spans="1:16" ht="13.5" thickBot="1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</row>
    <row r="66" spans="1:20" ht="27" thickBot="1" thickTop="1">
      <c r="A66" s="37" t="s">
        <v>22</v>
      </c>
      <c r="B66" s="37" t="s">
        <v>17</v>
      </c>
      <c r="C66" s="39" t="s">
        <v>26</v>
      </c>
      <c r="D66" s="40" t="s">
        <v>16</v>
      </c>
      <c r="E66" s="58"/>
      <c r="F66" s="58"/>
      <c r="G66" s="75" t="s">
        <v>19</v>
      </c>
      <c r="H66" s="75" t="s">
        <v>20</v>
      </c>
      <c r="I66" s="76" t="s">
        <v>21</v>
      </c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</row>
    <row r="67" spans="1:20" ht="14.25" thickBot="1" thickTop="1">
      <c r="A67" s="62">
        <f>RANK(D67,$P$52:$P$62,1)</f>
        <v>1</v>
      </c>
      <c r="B67" s="21" t="s">
        <v>0</v>
      </c>
      <c r="C67" s="45">
        <f aca="true" t="shared" si="2" ref="C67:C77">O52</f>
        <v>-306</v>
      </c>
      <c r="D67" s="60">
        <f aca="true" t="shared" si="3" ref="D67:D77">P52</f>
        <v>-0.21443587946741416</v>
      </c>
      <c r="E67" s="58"/>
      <c r="F67" s="58"/>
      <c r="G67" s="63" t="str">
        <f>VLOOKUP(1,$A$67:$B$77,2,FALSE)</f>
        <v>Alsasua</v>
      </c>
      <c r="H67" s="72">
        <f aca="true" t="shared" si="4" ref="H67:H77">VLOOKUP(G67,$B$67:$D$77,3,FALSE)</f>
        <v>-0.21443587946741416</v>
      </c>
      <c r="I67" s="64">
        <f aca="true" t="shared" si="5" ref="I67:I77">VLOOKUP(G67,$B$67:$D$77,2,FALSE)</f>
        <v>-306</v>
      </c>
      <c r="J67" s="66"/>
      <c r="K67" s="58"/>
      <c r="L67" s="58"/>
      <c r="M67" s="58"/>
      <c r="N67" s="58"/>
      <c r="O67" s="58"/>
      <c r="P67" s="58"/>
      <c r="Q67" s="58"/>
      <c r="R67" s="58"/>
      <c r="S67" s="58"/>
      <c r="T67" s="58"/>
    </row>
    <row r="68" spans="1:20" ht="14.25" thickBot="1" thickTop="1">
      <c r="A68" s="62">
        <f aca="true" t="shared" si="6" ref="A68:A77">RANK(D68,$P$52:$P$62,1)</f>
        <v>9</v>
      </c>
      <c r="B68" s="21" t="s">
        <v>1</v>
      </c>
      <c r="C68" s="45">
        <f t="shared" si="2"/>
        <v>-74</v>
      </c>
      <c r="D68" s="60">
        <f t="shared" si="3"/>
        <v>-0.07177497575169738</v>
      </c>
      <c r="E68" s="58"/>
      <c r="F68" s="65"/>
      <c r="G68" s="64" t="str">
        <f>VLOOKUP(2,$A$67:$B$77,2,FALSE)</f>
        <v>Santesteban</v>
      </c>
      <c r="H68" s="71">
        <f t="shared" si="4"/>
        <v>-0.12639109697933226</v>
      </c>
      <c r="I68" s="73">
        <f t="shared" si="5"/>
        <v>-159</v>
      </c>
      <c r="J68" s="66"/>
      <c r="K68" s="58"/>
      <c r="L68" s="58"/>
      <c r="M68" s="58"/>
      <c r="N68" s="58"/>
      <c r="O68" s="58"/>
      <c r="P68" s="58"/>
      <c r="Q68" s="58"/>
      <c r="R68" s="58"/>
      <c r="S68" s="58"/>
      <c r="T68" s="58"/>
    </row>
    <row r="69" spans="1:20" ht="14.25" thickBot="1" thickTop="1">
      <c r="A69" s="62">
        <f t="shared" si="6"/>
        <v>8</v>
      </c>
      <c r="B69" s="49" t="s">
        <v>2</v>
      </c>
      <c r="C69" s="45">
        <f t="shared" si="2"/>
        <v>-2245</v>
      </c>
      <c r="D69" s="60">
        <f t="shared" si="3"/>
        <v>-0.07798930035433892</v>
      </c>
      <c r="E69" s="58"/>
      <c r="F69" s="58"/>
      <c r="G69" s="64" t="str">
        <f>VLOOKUP(3,$A$67:$B$77,2,FALSE)</f>
        <v>Tafalla</v>
      </c>
      <c r="H69" s="74">
        <f t="shared" si="4"/>
        <v>-0.11343645738550197</v>
      </c>
      <c r="I69" s="65">
        <f t="shared" si="5"/>
        <v>-374</v>
      </c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</row>
    <row r="70" spans="1:20" ht="14.25" thickBot="1" thickTop="1">
      <c r="A70" s="62">
        <f t="shared" si="6"/>
        <v>10</v>
      </c>
      <c r="B70" s="50" t="s">
        <v>8</v>
      </c>
      <c r="C70" s="45">
        <f t="shared" si="2"/>
        <v>-839</v>
      </c>
      <c r="D70" s="60">
        <f t="shared" si="3"/>
        <v>-0.06987590572166236</v>
      </c>
      <c r="E70" s="58"/>
      <c r="F70" s="58"/>
      <c r="G70" s="64" t="str">
        <f>VLOOKUP(4,$A$67:$B$77,2,FALSE)</f>
        <v>Estella</v>
      </c>
      <c r="H70" s="72">
        <f t="shared" si="4"/>
        <v>-0.09581043956043957</v>
      </c>
      <c r="I70" s="73">
        <f t="shared" si="5"/>
        <v>-279</v>
      </c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</row>
    <row r="71" spans="1:20" ht="14.25" thickBot="1" thickTop="1">
      <c r="A71" s="62">
        <f t="shared" si="6"/>
        <v>5</v>
      </c>
      <c r="B71" s="50" t="s">
        <v>9</v>
      </c>
      <c r="C71" s="45">
        <f t="shared" si="2"/>
        <v>-564</v>
      </c>
      <c r="D71" s="60">
        <f t="shared" si="3"/>
        <v>-0.08936777055934084</v>
      </c>
      <c r="E71" s="58"/>
      <c r="F71" s="58"/>
      <c r="G71" s="64" t="str">
        <f>VLOOKUP(5,$A$67:$B$77,2,FALSE)</f>
        <v>Yamaguchi</v>
      </c>
      <c r="H71" s="71">
        <f t="shared" si="4"/>
        <v>-0.08936777055934084</v>
      </c>
      <c r="I71" s="65">
        <f t="shared" si="5"/>
        <v>-564</v>
      </c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</row>
    <row r="72" spans="1:10" ht="14.25" thickBot="1" thickTop="1">
      <c r="A72" s="62">
        <f t="shared" si="6"/>
        <v>7</v>
      </c>
      <c r="B72" s="50" t="s">
        <v>10</v>
      </c>
      <c r="C72" s="45">
        <f t="shared" si="2"/>
        <v>-842</v>
      </c>
      <c r="D72" s="60">
        <f t="shared" si="3"/>
        <v>-0.08043561329766909</v>
      </c>
      <c r="E72" s="58"/>
      <c r="F72" s="58"/>
      <c r="G72" s="64" t="str">
        <f>VLOOKUP(6,$A$67:$B$77,2,FALSE)</f>
        <v>Tudela</v>
      </c>
      <c r="H72" s="74">
        <f t="shared" si="4"/>
        <v>-0.08572070553870352</v>
      </c>
      <c r="I72" s="64">
        <f t="shared" si="5"/>
        <v>-763</v>
      </c>
      <c r="J72" s="68"/>
    </row>
    <row r="73" spans="1:20" ht="14.25" thickBot="1" thickTop="1">
      <c r="A73" s="62">
        <f t="shared" si="6"/>
        <v>6</v>
      </c>
      <c r="B73" s="51" t="s">
        <v>3</v>
      </c>
      <c r="C73" s="45">
        <f t="shared" si="2"/>
        <v>-763</v>
      </c>
      <c r="D73" s="60">
        <f t="shared" si="3"/>
        <v>-0.08572070553870352</v>
      </c>
      <c r="E73" s="58"/>
      <c r="F73" s="58"/>
      <c r="G73" s="64" t="str">
        <f>VLOOKUP(7,$A$67:$B$77,2,FALSE)</f>
        <v>Rochapea</v>
      </c>
      <c r="H73" s="74">
        <f t="shared" si="4"/>
        <v>-0.08043561329766909</v>
      </c>
      <c r="I73" s="64">
        <f t="shared" si="5"/>
        <v>-842</v>
      </c>
      <c r="J73" s="66"/>
      <c r="K73" s="58"/>
      <c r="L73" s="58"/>
      <c r="M73" s="58"/>
      <c r="N73" s="58"/>
      <c r="O73" s="58"/>
      <c r="P73" s="58"/>
      <c r="Q73" s="58"/>
      <c r="R73" s="58"/>
      <c r="S73" s="58"/>
      <c r="T73" s="58"/>
    </row>
    <row r="74" spans="1:20" ht="14.25" thickBot="1" thickTop="1">
      <c r="A74" s="62">
        <f t="shared" si="6"/>
        <v>2</v>
      </c>
      <c r="B74" s="51" t="s">
        <v>4</v>
      </c>
      <c r="C74" s="45">
        <f t="shared" si="2"/>
        <v>-159</v>
      </c>
      <c r="D74" s="60">
        <f t="shared" si="3"/>
        <v>-0.12639109697933226</v>
      </c>
      <c r="E74" s="58"/>
      <c r="F74" s="58"/>
      <c r="G74" s="64" t="str">
        <f>VLOOKUP(8,$A$67:$B$77,2,FALSE)</f>
        <v>Pamplona</v>
      </c>
      <c r="H74" s="74">
        <f t="shared" si="4"/>
        <v>-0.07798930035433892</v>
      </c>
      <c r="I74" s="64">
        <f t="shared" si="5"/>
        <v>-2245</v>
      </c>
      <c r="J74" s="66"/>
      <c r="K74" s="58"/>
      <c r="L74" s="58"/>
      <c r="M74" s="58"/>
      <c r="N74" s="58"/>
      <c r="O74" s="58"/>
      <c r="P74" s="58"/>
      <c r="Q74" s="58"/>
      <c r="R74" s="58"/>
      <c r="S74" s="58"/>
      <c r="T74" s="58"/>
    </row>
    <row r="75" spans="1:20" ht="14.25" thickBot="1" thickTop="1">
      <c r="A75" s="62">
        <f t="shared" si="6"/>
        <v>11</v>
      </c>
      <c r="B75" s="51" t="s">
        <v>5</v>
      </c>
      <c r="C75" s="45">
        <f t="shared" si="2"/>
        <v>-115</v>
      </c>
      <c r="D75" s="60">
        <f t="shared" si="3"/>
        <v>-0.06332599118942732</v>
      </c>
      <c r="E75" s="58"/>
      <c r="F75" s="58"/>
      <c r="G75" s="78" t="str">
        <f>VLOOKUP(9,$A$67:$B$77,2,FALSE)</f>
        <v>Aoiz</v>
      </c>
      <c r="H75" s="74">
        <f t="shared" si="4"/>
        <v>-0.07177497575169738</v>
      </c>
      <c r="I75" s="73">
        <f t="shared" si="5"/>
        <v>-74</v>
      </c>
      <c r="J75" s="66"/>
      <c r="K75" s="58"/>
      <c r="L75" s="58"/>
      <c r="M75" s="58"/>
      <c r="N75" s="58"/>
      <c r="O75" s="58"/>
      <c r="P75" s="58"/>
      <c r="Q75" s="58"/>
      <c r="R75" s="58"/>
      <c r="S75" s="58"/>
      <c r="T75" s="58"/>
    </row>
    <row r="76" spans="1:10" ht="14.25" thickBot="1" thickTop="1">
      <c r="A76" s="62">
        <f t="shared" si="6"/>
        <v>4</v>
      </c>
      <c r="B76" s="51" t="s">
        <v>6</v>
      </c>
      <c r="C76" s="45">
        <f t="shared" si="2"/>
        <v>-279</v>
      </c>
      <c r="D76" s="60">
        <f t="shared" si="3"/>
        <v>-0.09581043956043957</v>
      </c>
      <c r="E76" s="58"/>
      <c r="F76" s="58"/>
      <c r="G76" s="73" t="str">
        <f>VLOOKUP(10,$A$67:$B$77,2,FALSE)</f>
        <v>Ensanche</v>
      </c>
      <c r="H76" s="72">
        <f t="shared" si="4"/>
        <v>-0.06987590572166236</v>
      </c>
      <c r="I76" s="73">
        <f t="shared" si="5"/>
        <v>-839</v>
      </c>
      <c r="J76" s="68"/>
    </row>
    <row r="77" spans="1:10" ht="15.75" customHeight="1" thickBot="1" thickTop="1">
      <c r="A77" s="62">
        <f t="shared" si="6"/>
        <v>3</v>
      </c>
      <c r="B77" s="21" t="s">
        <v>7</v>
      </c>
      <c r="C77" s="45">
        <f t="shared" si="2"/>
        <v>-374</v>
      </c>
      <c r="D77" s="60">
        <f t="shared" si="3"/>
        <v>-0.11343645738550197</v>
      </c>
      <c r="E77" s="58"/>
      <c r="F77" s="58"/>
      <c r="G77" s="66" t="str">
        <f>VLOOKUP(11,$A$67:$B$77,2,FALSE)</f>
        <v>Lodosa</v>
      </c>
      <c r="H77" s="70">
        <f t="shared" si="4"/>
        <v>-0.06332599118942732</v>
      </c>
      <c r="I77" s="69">
        <f t="shared" si="5"/>
        <v>-115</v>
      </c>
      <c r="J77" s="68"/>
    </row>
    <row r="78" ht="11.25" customHeight="1" thickTop="1">
      <c r="G78" s="67"/>
    </row>
    <row r="79" ht="11.25" customHeight="1"/>
    <row r="80" spans="1:17" s="2" customFormat="1" ht="11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3"/>
    </row>
    <row r="81" ht="11.25" customHeight="1"/>
    <row r="82" ht="11.25" customHeight="1"/>
    <row r="83" ht="11.25" customHeight="1"/>
    <row r="84" ht="11.25" customHeight="1">
      <c r="D84" s="18" t="s">
        <v>14</v>
      </c>
    </row>
    <row r="85" ht="11.25" customHeight="1">
      <c r="D85" s="55" t="s">
        <v>25</v>
      </c>
    </row>
    <row r="86" ht="11.25" customHeight="1">
      <c r="D86" s="19"/>
    </row>
    <row r="87" ht="11.25" customHeight="1"/>
    <row r="88" spans="1:13" ht="11.25" customHeight="1">
      <c r="A88" s="37" t="s">
        <v>17</v>
      </c>
      <c r="B88" s="38">
        <v>42005</v>
      </c>
      <c r="C88" s="38">
        <v>42036</v>
      </c>
      <c r="D88" s="38">
        <v>42064</v>
      </c>
      <c r="E88" s="38">
        <v>42095</v>
      </c>
      <c r="F88" s="38">
        <v>42125</v>
      </c>
      <c r="G88" s="38">
        <v>42156</v>
      </c>
      <c r="H88" s="38">
        <v>42186</v>
      </c>
      <c r="I88" s="38">
        <v>42217</v>
      </c>
      <c r="J88" s="38">
        <v>42248</v>
      </c>
      <c r="K88" s="38">
        <v>42278</v>
      </c>
      <c r="L88" s="38">
        <v>42309</v>
      </c>
      <c r="M88" s="38">
        <v>42339</v>
      </c>
    </row>
    <row r="89" spans="1:13" ht="11.25" customHeight="1">
      <c r="A89" s="20" t="s">
        <v>0</v>
      </c>
      <c r="B89" s="59">
        <v>0.02887027595694748</v>
      </c>
      <c r="C89" s="59">
        <v>0.02805357907398724</v>
      </c>
      <c r="D89" s="59">
        <v>0.027360769818489686</v>
      </c>
      <c r="E89" s="59">
        <v>0.027582488678024583</v>
      </c>
      <c r="F89" s="60">
        <v>0.027576327334586804</v>
      </c>
      <c r="G89" s="60">
        <v>0.02638018223765468</v>
      </c>
      <c r="H89" s="59">
        <v>0.026458776281596975</v>
      </c>
      <c r="I89" s="59">
        <v>0.0270787942634137</v>
      </c>
      <c r="J89" s="59">
        <v>0.02623475498872536</v>
      </c>
      <c r="K89" s="60">
        <v>0.026169158967520718</v>
      </c>
      <c r="L89" s="60">
        <v>0.025914270729032567</v>
      </c>
      <c r="M89" s="60">
        <v>0.025148923347935934</v>
      </c>
    </row>
    <row r="90" spans="1:13" ht="11.25" customHeight="1">
      <c r="A90" s="21" t="s">
        <v>1</v>
      </c>
      <c r="B90" s="59">
        <v>0.020858622643036336</v>
      </c>
      <c r="C90" s="59">
        <v>0.020550877693734836</v>
      </c>
      <c r="D90" s="59">
        <v>0.020071447746092055</v>
      </c>
      <c r="E90" s="59">
        <v>0.02068147509165409</v>
      </c>
      <c r="F90" s="60">
        <v>0.02034649476228848</v>
      </c>
      <c r="G90" s="60">
        <v>0.019482184055370416</v>
      </c>
      <c r="H90" s="59">
        <v>0.018710134656272148</v>
      </c>
      <c r="I90" s="59">
        <v>0.018124356549428976</v>
      </c>
      <c r="J90" s="59">
        <v>0.01985791528259341</v>
      </c>
      <c r="K90" s="60">
        <v>0.02088294123249833</v>
      </c>
      <c r="L90" s="60">
        <v>0.021551518619177038</v>
      </c>
      <c r="M90" s="60">
        <v>0.021231717775768953</v>
      </c>
    </row>
    <row r="91" spans="1:16" ht="11.25" customHeight="1">
      <c r="A91" s="22" t="s">
        <v>2</v>
      </c>
      <c r="B91" s="79">
        <v>0.5823824552885004</v>
      </c>
      <c r="C91" s="79">
        <v>0.5806642337254582</v>
      </c>
      <c r="D91" s="79">
        <v>0.5837446052821773</v>
      </c>
      <c r="E91" s="79">
        <v>0.5896053482855295</v>
      </c>
      <c r="F91" s="79">
        <v>0.5949726922732563</v>
      </c>
      <c r="G91" s="79">
        <v>0.5937638367784485</v>
      </c>
      <c r="H91" s="79">
        <v>0.6010866997401371</v>
      </c>
      <c r="I91" s="79">
        <v>0.6049033926305456</v>
      </c>
      <c r="J91" s="79">
        <v>0.6113764760080499</v>
      </c>
      <c r="K91" s="79">
        <v>0.5936279645680541</v>
      </c>
      <c r="L91" s="79">
        <v>0.5857769513183617</v>
      </c>
      <c r="M91" s="79">
        <v>0.5872331548571031</v>
      </c>
      <c r="N91" s="3"/>
      <c r="O91" s="3"/>
      <c r="P91" s="3"/>
    </row>
    <row r="92" spans="1:13" ht="12.75">
      <c r="A92" s="23" t="s">
        <v>8</v>
      </c>
      <c r="B92" s="59">
        <v>0.24291899328315933</v>
      </c>
      <c r="C92" s="59">
        <v>0.24061652633081204</v>
      </c>
      <c r="D92" s="59">
        <v>0.24143556280587275</v>
      </c>
      <c r="E92" s="59">
        <v>0.2445331032995471</v>
      </c>
      <c r="F92" s="60">
        <v>0.24729161070821024</v>
      </c>
      <c r="G92" s="60">
        <v>0.24564796905222436</v>
      </c>
      <c r="H92" s="59">
        <v>0.2484053862508859</v>
      </c>
      <c r="I92" s="59">
        <v>0.2498144468120765</v>
      </c>
      <c r="J92" s="59">
        <v>0.25398249399898165</v>
      </c>
      <c r="K92" s="60">
        <v>0.24714258500809602</v>
      </c>
      <c r="L92" s="60">
        <v>0.245982930434368</v>
      </c>
      <c r="M92" s="60">
        <v>0.2467375935841272</v>
      </c>
    </row>
    <row r="93" spans="1:13" ht="15" customHeight="1">
      <c r="A93" s="23" t="s">
        <v>9</v>
      </c>
      <c r="B93" s="59">
        <v>0.12768066682851825</v>
      </c>
      <c r="C93" s="59">
        <v>0.12850414891231218</v>
      </c>
      <c r="D93" s="59">
        <v>0.12916348318087018</v>
      </c>
      <c r="E93" s="59">
        <v>0.13114082380849687</v>
      </c>
      <c r="F93" s="60">
        <v>0.13190527352493508</v>
      </c>
      <c r="G93" s="60">
        <v>0.13120178975087973</v>
      </c>
      <c r="H93" s="59">
        <v>0.13387668320340185</v>
      </c>
      <c r="I93" s="59">
        <v>0.13584887590681638</v>
      </c>
      <c r="J93" s="59">
        <v>0.13626554809300973</v>
      </c>
      <c r="K93" s="60">
        <v>0.13267930279074197</v>
      </c>
      <c r="L93" s="60">
        <v>0.1279979020645592</v>
      </c>
      <c r="M93" s="60">
        <v>0.12736712792341748</v>
      </c>
    </row>
    <row r="94" spans="1:13" ht="11.25" customHeight="1">
      <c r="A94" s="23" t="s">
        <v>10</v>
      </c>
      <c r="B94" s="59">
        <v>0.21178279517682286</v>
      </c>
      <c r="C94" s="59">
        <v>0.211543558482334</v>
      </c>
      <c r="D94" s="59">
        <v>0.21314555929543436</v>
      </c>
      <c r="E94" s="59">
        <v>0.21393142117748545</v>
      </c>
      <c r="F94" s="60">
        <v>0.215775808040111</v>
      </c>
      <c r="G94" s="60">
        <v>0.21691407797534432</v>
      </c>
      <c r="H94" s="59">
        <v>0.2188046302858493</v>
      </c>
      <c r="I94" s="59">
        <v>0.21924006991165274</v>
      </c>
      <c r="J94" s="59">
        <v>0.2211284339160585</v>
      </c>
      <c r="K94" s="60">
        <v>0.21380607676921612</v>
      </c>
      <c r="L94" s="60">
        <v>0.2117961188194345</v>
      </c>
      <c r="M94" s="60">
        <v>0.21312843334955844</v>
      </c>
    </row>
    <row r="95" spans="1:13" ht="11.25" customHeight="1">
      <c r="A95" s="21" t="s">
        <v>3</v>
      </c>
      <c r="B95" s="59">
        <v>0.1800801165331391</v>
      </c>
      <c r="C95" s="59">
        <v>0.1829191216946319</v>
      </c>
      <c r="D95" s="59">
        <v>0.18227435108513845</v>
      </c>
      <c r="E95" s="59">
        <v>0.18158291999137374</v>
      </c>
      <c r="F95" s="60">
        <v>0.17967141194377295</v>
      </c>
      <c r="G95" s="60">
        <v>0.1822143506327049</v>
      </c>
      <c r="H95" s="59">
        <v>0.17807701393810535</v>
      </c>
      <c r="I95" s="59">
        <v>0.174922785931477</v>
      </c>
      <c r="J95" s="59">
        <v>0.1733869990058919</v>
      </c>
      <c r="K95" s="60">
        <v>0.18227926469187541</v>
      </c>
      <c r="L95" s="60">
        <v>0.18340246984217803</v>
      </c>
      <c r="M95" s="60">
        <v>0.1816053589226526</v>
      </c>
    </row>
    <row r="96" spans="1:16" s="2" customFormat="1" ht="11.25" customHeight="1">
      <c r="A96" s="21" t="s">
        <v>4</v>
      </c>
      <c r="B96" s="59">
        <v>0.02545116128510156</v>
      </c>
      <c r="C96" s="59">
        <v>0.02489347387306571</v>
      </c>
      <c r="D96" s="59">
        <v>0.02502736076981849</v>
      </c>
      <c r="E96" s="59">
        <v>0.025188699590252318</v>
      </c>
      <c r="F96" s="60">
        <v>0.024129286417763452</v>
      </c>
      <c r="G96" s="60">
        <v>0.022907879098599426</v>
      </c>
      <c r="H96" s="59">
        <v>0.023175053153791637</v>
      </c>
      <c r="I96" s="59">
        <v>0.023798692747863146</v>
      </c>
      <c r="J96" s="59">
        <v>0.023325170331935118</v>
      </c>
      <c r="K96" s="60">
        <v>0.022978378893227926</v>
      </c>
      <c r="L96" s="60">
        <v>0.023411052305344966</v>
      </c>
      <c r="M96" s="60">
        <v>0.02341051850821686</v>
      </c>
      <c r="N96"/>
      <c r="O96"/>
      <c r="P96"/>
    </row>
    <row r="97" spans="1:13" ht="11.25" customHeight="1">
      <c r="A97" s="21" t="s">
        <v>5</v>
      </c>
      <c r="B97" s="59">
        <v>0.036740309136521807</v>
      </c>
      <c r="C97" s="59">
        <v>0.03739118024832311</v>
      </c>
      <c r="D97" s="59">
        <v>0.03727259586594255</v>
      </c>
      <c r="E97" s="59">
        <v>0.03375026957084322</v>
      </c>
      <c r="F97" s="60">
        <v>0.03207538723251858</v>
      </c>
      <c r="G97" s="60">
        <v>0.03539884878003309</v>
      </c>
      <c r="H97" s="59">
        <v>0.03583746751712733</v>
      </c>
      <c r="I97" s="59">
        <v>0.03320803505159576</v>
      </c>
      <c r="J97" s="59">
        <v>0.028853381179836577</v>
      </c>
      <c r="K97" s="60">
        <v>0.0323364129917135</v>
      </c>
      <c r="L97" s="60">
        <v>0.03530729986172698</v>
      </c>
      <c r="M97" s="60">
        <v>0.038198549011427115</v>
      </c>
    </row>
    <row r="98" spans="1:13" ht="11.25" customHeight="1">
      <c r="A98" s="21" t="s">
        <v>6</v>
      </c>
      <c r="B98" s="59">
        <v>0.05891397588411427</v>
      </c>
      <c r="C98" s="59">
        <v>0.058268262349895</v>
      </c>
      <c r="D98" s="59">
        <v>0.05627026245689388</v>
      </c>
      <c r="E98" s="59">
        <v>0.05598447271943067</v>
      </c>
      <c r="F98" s="60">
        <v>0.05609275673739816</v>
      </c>
      <c r="G98" s="60">
        <v>0.05613945142271212</v>
      </c>
      <c r="H98" s="59">
        <v>0.05523269548783369</v>
      </c>
      <c r="I98" s="59">
        <v>0.057437690042377955</v>
      </c>
      <c r="J98" s="59">
        <v>0.05685813350144267</v>
      </c>
      <c r="K98" s="60">
        <v>0.057886465377655016</v>
      </c>
      <c r="L98" s="60">
        <v>0.05948123778191008</v>
      </c>
      <c r="M98" s="60">
        <v>0.05773821940986951</v>
      </c>
    </row>
    <row r="99" spans="1:13" ht="11.25" customHeight="1">
      <c r="A99" s="21" t="s">
        <v>7</v>
      </c>
      <c r="B99" s="59">
        <v>0.06670308327263899</v>
      </c>
      <c r="C99" s="59">
        <v>0.067259271340904</v>
      </c>
      <c r="D99" s="59">
        <v>0.06797860697544758</v>
      </c>
      <c r="E99" s="59">
        <v>0.06562432607289195</v>
      </c>
      <c r="F99" s="60">
        <v>0.06513564329841526</v>
      </c>
      <c r="G99" s="60">
        <v>0.06371326699447694</v>
      </c>
      <c r="H99" s="59">
        <v>0.06142215922513584</v>
      </c>
      <c r="I99" s="59">
        <v>0.06052625278329782</v>
      </c>
      <c r="J99" s="59">
        <v>0.060107169701525104</v>
      </c>
      <c r="K99" s="60">
        <v>0.063839413277455</v>
      </c>
      <c r="L99" s="60">
        <v>0.06515519954226863</v>
      </c>
      <c r="M99" s="60">
        <v>0.06543355816702594</v>
      </c>
    </row>
    <row r="100" spans="1:13" ht="11.25" customHeight="1">
      <c r="A100" s="24" t="s">
        <v>13</v>
      </c>
      <c r="B100" s="77">
        <v>1</v>
      </c>
      <c r="C100" s="77">
        <v>1</v>
      </c>
      <c r="D100" s="77">
        <v>1</v>
      </c>
      <c r="E100" s="77">
        <v>1</v>
      </c>
      <c r="F100" s="77">
        <v>1</v>
      </c>
      <c r="G100" s="77">
        <v>1</v>
      </c>
      <c r="H100" s="77">
        <v>1</v>
      </c>
      <c r="I100" s="77">
        <v>1</v>
      </c>
      <c r="J100" s="77">
        <v>1</v>
      </c>
      <c r="K100" s="77">
        <v>1</v>
      </c>
      <c r="L100" s="77">
        <v>1</v>
      </c>
      <c r="M100" s="77">
        <v>1</v>
      </c>
    </row>
    <row r="101" spans="1:13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4" ht="11.25" customHeight="1">
      <c r="A102" s="37" t="s">
        <v>17</v>
      </c>
      <c r="B102" s="38">
        <v>42370</v>
      </c>
      <c r="C102" s="38">
        <v>42401</v>
      </c>
      <c r="D102" s="38">
        <v>42430</v>
      </c>
      <c r="E102" s="38">
        <v>42461</v>
      </c>
      <c r="F102" s="38">
        <v>42491</v>
      </c>
      <c r="G102" s="38">
        <v>42522</v>
      </c>
      <c r="H102" s="38">
        <v>42552</v>
      </c>
      <c r="I102" s="38">
        <v>42583</v>
      </c>
      <c r="J102" s="38">
        <v>42614</v>
      </c>
      <c r="K102" s="38">
        <v>42644</v>
      </c>
      <c r="L102" s="38">
        <v>42675</v>
      </c>
      <c r="M102" s="38">
        <v>42705</v>
      </c>
      <c r="N102" s="38">
        <v>42005</v>
      </c>
    </row>
    <row r="103" spans="1:14" ht="11.25" customHeight="1">
      <c r="A103" s="20" t="s">
        <v>0</v>
      </c>
      <c r="B103" s="59">
        <f>B52/$B$63</f>
        <v>0.024848713231219382</v>
      </c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31"/>
    </row>
    <row r="104" spans="1:14" ht="11.25" customHeight="1">
      <c r="A104" s="21" t="s">
        <v>1</v>
      </c>
      <c r="B104" s="59">
        <f aca="true" t="shared" si="7" ref="B104:B114">B53/$B$63</f>
        <v>0.021213397468578903</v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31"/>
    </row>
    <row r="105" spans="1:14" ht="12.75">
      <c r="A105" s="22" t="s">
        <v>2</v>
      </c>
      <c r="B105" s="61">
        <f t="shared" si="7"/>
        <v>0.5883226564404939</v>
      </c>
      <c r="C105" s="61"/>
      <c r="D105" s="61"/>
      <c r="E105" s="61"/>
      <c r="F105" s="59"/>
      <c r="G105" s="59"/>
      <c r="H105" s="61"/>
      <c r="I105" s="61"/>
      <c r="J105" s="59"/>
      <c r="K105" s="59"/>
      <c r="L105" s="59"/>
      <c r="M105" s="59"/>
      <c r="N105" s="47"/>
    </row>
    <row r="106" spans="1:14" ht="13.5" customHeight="1">
      <c r="A106" s="23" t="s">
        <v>8</v>
      </c>
      <c r="B106" s="59">
        <f t="shared" si="7"/>
        <v>0.24755613681200542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31"/>
    </row>
    <row r="107" spans="1:14" ht="12.75">
      <c r="A107" s="23" t="s">
        <v>9</v>
      </c>
      <c r="B107" s="59">
        <f t="shared" si="7"/>
        <v>0.1273912176091149</v>
      </c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31"/>
    </row>
    <row r="108" spans="1:14" ht="12.75">
      <c r="A108" s="23" t="s">
        <v>10</v>
      </c>
      <c r="B108" s="59">
        <f t="shared" si="7"/>
        <v>0.21337530201937357</v>
      </c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31"/>
    </row>
    <row r="109" spans="1:14" ht="12.75">
      <c r="A109" s="21" t="s">
        <v>3</v>
      </c>
      <c r="B109" s="59">
        <f t="shared" si="7"/>
        <v>0.1803914614412697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31"/>
    </row>
    <row r="110" spans="1:14" ht="12.75">
      <c r="A110" s="21" t="s">
        <v>4</v>
      </c>
      <c r="B110" s="59">
        <f t="shared" si="7"/>
        <v>0.02436104892159688</v>
      </c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31"/>
    </row>
    <row r="111" spans="1:14" ht="12.75">
      <c r="A111" s="21" t="s">
        <v>5</v>
      </c>
      <c r="B111" s="59">
        <f t="shared" si="7"/>
        <v>0.037705317757630835</v>
      </c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31"/>
    </row>
    <row r="112" spans="1:14" ht="12.75">
      <c r="A112" s="21" t="s">
        <v>6</v>
      </c>
      <c r="B112" s="59">
        <f t="shared" si="7"/>
        <v>0.05836455123800235</v>
      </c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31"/>
    </row>
    <row r="113" spans="1:14" ht="12.75">
      <c r="A113" s="21" t="s">
        <v>7</v>
      </c>
      <c r="B113" s="59">
        <f t="shared" si="7"/>
        <v>0.06479285350120807</v>
      </c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31"/>
    </row>
    <row r="114" spans="1:14" ht="12.75">
      <c r="A114" s="24" t="s">
        <v>13</v>
      </c>
      <c r="B114" s="77">
        <f t="shared" si="7"/>
        <v>1</v>
      </c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31"/>
    </row>
    <row r="115" spans="1:12" ht="12.75">
      <c r="A115" s="29"/>
      <c r="B115" s="30"/>
      <c r="C115" s="30"/>
      <c r="D115" s="30"/>
      <c r="E115" s="30"/>
      <c r="F115" s="30"/>
      <c r="G115" s="30"/>
      <c r="H115" s="30"/>
      <c r="I115" s="30"/>
      <c r="J115" s="30"/>
      <c r="K115" s="27"/>
      <c r="L115" s="28"/>
    </row>
    <row r="116" spans="1:13" ht="17.25">
      <c r="A116" s="37" t="s">
        <v>17</v>
      </c>
      <c r="B116" s="38">
        <v>42339</v>
      </c>
      <c r="C116" s="38">
        <v>42370</v>
      </c>
      <c r="D116" s="39" t="s">
        <v>18</v>
      </c>
      <c r="E116" s="39" t="s">
        <v>16</v>
      </c>
      <c r="F116" s="30"/>
      <c r="G116" s="30"/>
      <c r="H116" s="30"/>
      <c r="I116" s="30"/>
      <c r="J116" s="30"/>
      <c r="K116" s="35"/>
      <c r="L116" s="36"/>
      <c r="M116" s="31"/>
    </row>
    <row r="117" spans="1:12" ht="12.75">
      <c r="A117" s="20" t="s">
        <v>0</v>
      </c>
      <c r="B117" s="41">
        <v>1085</v>
      </c>
      <c r="C117" s="32">
        <v>1121</v>
      </c>
      <c r="D117" s="45">
        <f>C117-B117</f>
        <v>36</v>
      </c>
      <c r="E117" s="52">
        <f>(D117*100)/B117</f>
        <v>3.3179723502304146</v>
      </c>
      <c r="F117" s="30"/>
      <c r="G117" s="30"/>
      <c r="H117" s="30"/>
      <c r="I117" s="30"/>
      <c r="J117" s="30"/>
      <c r="K117" s="27"/>
      <c r="L117" s="28"/>
    </row>
    <row r="118" spans="1:10" ht="12.75">
      <c r="A118" s="21" t="s">
        <v>1</v>
      </c>
      <c r="B118" s="41">
        <v>916</v>
      </c>
      <c r="C118" s="32">
        <v>957</v>
      </c>
      <c r="D118" s="45">
        <f aca="true" t="shared" si="8" ref="D118:D128">C118-B118</f>
        <v>41</v>
      </c>
      <c r="E118" s="52">
        <f aca="true" t="shared" si="9" ref="E118:E128">(D118*100)/B118</f>
        <v>4.475982532751091</v>
      </c>
      <c r="F118" s="31"/>
      <c r="G118" s="31"/>
      <c r="H118" s="31"/>
      <c r="I118" s="31"/>
      <c r="J118" s="31"/>
    </row>
    <row r="119" spans="1:5" ht="12.75">
      <c r="A119" s="49" t="s">
        <v>2</v>
      </c>
      <c r="B119" s="42">
        <v>25335</v>
      </c>
      <c r="C119" s="42">
        <v>26541</v>
      </c>
      <c r="D119" s="42">
        <f t="shared" si="8"/>
        <v>1206</v>
      </c>
      <c r="E119" s="56">
        <f t="shared" si="9"/>
        <v>4.760213143872114</v>
      </c>
    </row>
    <row r="120" spans="1:13" ht="12.75">
      <c r="A120" s="50" t="s">
        <v>8</v>
      </c>
      <c r="B120" s="41">
        <v>10645</v>
      </c>
      <c r="C120" s="41">
        <v>11168</v>
      </c>
      <c r="D120" s="45">
        <f t="shared" si="8"/>
        <v>523</v>
      </c>
      <c r="E120" s="52">
        <f t="shared" si="9"/>
        <v>4.913104744011273</v>
      </c>
      <c r="F120" s="26"/>
      <c r="G120" s="26"/>
      <c r="H120" s="26"/>
      <c r="I120" s="26"/>
      <c r="J120" s="26"/>
      <c r="K120" s="26"/>
      <c r="L120" s="26"/>
      <c r="M120" s="26"/>
    </row>
    <row r="121" spans="1:5" ht="12.75">
      <c r="A121" s="50" t="s">
        <v>9</v>
      </c>
      <c r="B121" s="41">
        <v>5495</v>
      </c>
      <c r="C121" s="41">
        <v>5747</v>
      </c>
      <c r="D121" s="45">
        <f t="shared" si="8"/>
        <v>252</v>
      </c>
      <c r="E121" s="52">
        <f t="shared" si="9"/>
        <v>4.585987261146497</v>
      </c>
    </row>
    <row r="122" spans="1:5" ht="12.75">
      <c r="A122" s="50" t="s">
        <v>10</v>
      </c>
      <c r="B122" s="41">
        <v>9195</v>
      </c>
      <c r="C122" s="41">
        <v>9626</v>
      </c>
      <c r="D122" s="45">
        <f t="shared" si="8"/>
        <v>431</v>
      </c>
      <c r="E122" s="52">
        <f t="shared" si="9"/>
        <v>4.687330070690593</v>
      </c>
    </row>
    <row r="123" spans="1:5" ht="12.75">
      <c r="A123" s="51" t="s">
        <v>3</v>
      </c>
      <c r="B123" s="41">
        <v>7835</v>
      </c>
      <c r="C123" s="41">
        <v>8138</v>
      </c>
      <c r="D123" s="45">
        <f t="shared" si="8"/>
        <v>303</v>
      </c>
      <c r="E123" s="52">
        <f t="shared" si="9"/>
        <v>3.8672622846202938</v>
      </c>
    </row>
    <row r="124" spans="1:5" ht="12.75">
      <c r="A124" s="51" t="s">
        <v>4</v>
      </c>
      <c r="B124" s="41">
        <v>1010</v>
      </c>
      <c r="C124" s="41">
        <v>1099</v>
      </c>
      <c r="D124" s="45">
        <f t="shared" si="8"/>
        <v>89</v>
      </c>
      <c r="E124" s="52">
        <f t="shared" si="9"/>
        <v>8.811881188118813</v>
      </c>
    </row>
    <row r="125" spans="1:5" ht="12.75">
      <c r="A125" s="51" t="s">
        <v>5</v>
      </c>
      <c r="B125" s="41">
        <v>1648</v>
      </c>
      <c r="C125" s="41">
        <v>1701</v>
      </c>
      <c r="D125" s="45">
        <f t="shared" si="8"/>
        <v>53</v>
      </c>
      <c r="E125" s="52">
        <f t="shared" si="9"/>
        <v>3.216019417475728</v>
      </c>
    </row>
    <row r="126" spans="1:5" ht="12.75">
      <c r="A126" s="51" t="s">
        <v>6</v>
      </c>
      <c r="B126" s="41">
        <v>2491</v>
      </c>
      <c r="C126" s="41">
        <v>2633</v>
      </c>
      <c r="D126" s="45">
        <f t="shared" si="8"/>
        <v>142</v>
      </c>
      <c r="E126" s="52">
        <f t="shared" si="9"/>
        <v>5.700521878763549</v>
      </c>
    </row>
    <row r="127" spans="1:5" ht="12.75">
      <c r="A127" s="21" t="s">
        <v>7</v>
      </c>
      <c r="B127" s="41">
        <v>2823</v>
      </c>
      <c r="C127" s="32">
        <v>2923</v>
      </c>
      <c r="D127" s="45">
        <f t="shared" si="8"/>
        <v>100</v>
      </c>
      <c r="E127" s="52">
        <f t="shared" si="9"/>
        <v>3.5423308537017357</v>
      </c>
    </row>
    <row r="128" spans="1:5" ht="12.75">
      <c r="A128" s="24" t="s">
        <v>13</v>
      </c>
      <c r="B128" s="33">
        <v>43143</v>
      </c>
      <c r="C128" s="33">
        <v>45113</v>
      </c>
      <c r="D128" s="33">
        <f t="shared" si="8"/>
        <v>1970</v>
      </c>
      <c r="E128" s="53">
        <f t="shared" si="9"/>
        <v>4.566210045662101</v>
      </c>
    </row>
    <row r="134" ht="12.75">
      <c r="D134" s="18" t="s">
        <v>15</v>
      </c>
    </row>
    <row r="135" spans="4:6" ht="12.75">
      <c r="D135" s="55" t="s">
        <v>25</v>
      </c>
      <c r="E135" s="80"/>
      <c r="F135" s="80"/>
    </row>
  </sheetData>
  <mergeCells count="2">
    <mergeCell ref="A14:P14"/>
    <mergeCell ref="A15:P15"/>
  </mergeCells>
  <conditionalFormatting sqref="H67:H77">
    <cfRule type="cellIs" priority="1" dxfId="0" operator="lessThan" stopIfTrue="1">
      <formula>$P$63</formula>
    </cfRule>
    <cfRule type="cellIs" priority="2" dxfId="1" operator="greaterThanOrEqual" stopIfTrue="1">
      <formula>$P$63</formula>
    </cfRule>
  </conditionalFormatting>
  <printOptions horizontalCentered="1"/>
  <pageMargins left="0.7874015748031497" right="0.5511811023622047" top="0.4330708661417323" bottom="0.55" header="0" footer="0"/>
  <pageSetup horizontalDpi="600" verticalDpi="600" orientation="landscape" paperSize="9" scale="76" r:id="rId2"/>
  <headerFooter alignWithMargins="0">
    <oddFooter>&amp;LINF-03/2016. Observatorio de la Realidad Social.&amp;R&amp;P</oddFooter>
  </headerFooter>
  <rowBreaks count="3" manualBreakCount="3">
    <brk id="30" max="255" man="1"/>
    <brk id="78" max="15" man="1"/>
    <brk id="129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D700554</dc:creator>
  <cp:keywords/>
  <dc:description/>
  <cp:lastModifiedBy>X003161</cp:lastModifiedBy>
  <cp:lastPrinted>2016-01-12T13:43:52Z</cp:lastPrinted>
  <dcterms:created xsi:type="dcterms:W3CDTF">2008-10-07T08:49:59Z</dcterms:created>
  <dcterms:modified xsi:type="dcterms:W3CDTF">2016-02-01T09:45:54Z</dcterms:modified>
  <cp:category/>
  <cp:version/>
  <cp:contentType/>
  <cp:contentStatus/>
</cp:coreProperties>
</file>