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8836" windowHeight="6480" activeTab="0"/>
  </bookViews>
  <sheets>
    <sheet name="Índice" sheetId="1" r:id="rId1"/>
    <sheet name="Generación por Mancomunidades" sheetId="2" r:id="rId2"/>
    <sheet name="Gestión por instalaciones" sheetId="3" r:id="rId3"/>
  </sheets>
  <definedNames/>
  <calcPr fullCalcOnLoad="1"/>
</workbook>
</file>

<file path=xl/sharedStrings.xml><?xml version="1.0" encoding="utf-8"?>
<sst xmlns="http://schemas.openxmlformats.org/spreadsheetml/2006/main" count="236" uniqueCount="85">
  <si>
    <t>Operación</t>
  </si>
  <si>
    <t>Plan</t>
  </si>
  <si>
    <t>Programa</t>
  </si>
  <si>
    <t>Índice de tablas</t>
  </si>
  <si>
    <t>1. TABLA DE GENERACIÓN POR MANCOMUNIDADES</t>
  </si>
  <si>
    <t>2. TABLA DE GESTIÓN POR INSTALACIÓNES</t>
  </si>
  <si>
    <t>Ribera</t>
  </si>
  <si>
    <t>Ribera Alta</t>
  </si>
  <si>
    <t>Mairaga</t>
  </si>
  <si>
    <t>Sakana</t>
  </si>
  <si>
    <t>Valdizarbe</t>
  </si>
  <si>
    <t>Sangüesa</t>
  </si>
  <si>
    <t>Bortziriak</t>
  </si>
  <si>
    <t>Mendialdea</t>
  </si>
  <si>
    <t>Malerreka</t>
  </si>
  <si>
    <t>Irati</t>
  </si>
  <si>
    <t>Eska-Salazar</t>
  </si>
  <si>
    <t>Bidausi</t>
  </si>
  <si>
    <t>Alto Araxes</t>
  </si>
  <si>
    <t>Mancomunidad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</si>
  <si>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</si>
  <si>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</si>
  <si>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</si>
  <si>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</si>
  <si>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</si>
  <si>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</si>
  <si>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</si>
  <si>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</si>
  <si>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</si>
  <si>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</si>
  <si>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</si>
  <si>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</si>
  <si>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Fracción orgánica y algunas podas</t>
  </si>
  <si>
    <t>Valdizarbe orgánica</t>
  </si>
  <si>
    <t>Total gestionado</t>
  </si>
  <si>
    <t>Mairaga (recogida especial talleres)</t>
  </si>
  <si>
    <t>Sakana (poligonos)</t>
  </si>
  <si>
    <t>Baztán</t>
  </si>
  <si>
    <t xml:space="preserve">Total gestionado </t>
  </si>
  <si>
    <t>Mancomunidades</t>
  </si>
  <si>
    <t>Mairaga y Valdizarbe</t>
  </si>
  <si>
    <t>Alto Araxes, Mendialdea y Sakana</t>
  </si>
  <si>
    <t>Baztán, Bortziriak y Malerreka</t>
  </si>
  <si>
    <t>Bidausi, Eska-Salazar, Irati y Sangüesa</t>
  </si>
  <si>
    <t>Mairaga (PTR Tafalla)</t>
  </si>
  <si>
    <t>Sakana (Muelle de descarga)</t>
  </si>
  <si>
    <t>Ribera (Planta El Culebrete)</t>
  </si>
  <si>
    <t>Ribera Alta (Muelle de Peralta)</t>
  </si>
  <si>
    <t>Baztán, Bortziriak y Malerreka (PTR Santesteban)</t>
  </si>
  <si>
    <t>Mairaga orgánica (PTR Tafalla)</t>
  </si>
  <si>
    <t>Sakana orgánica (Muelle de Arbizu)</t>
  </si>
  <si>
    <t>Tipo de tratamiento</t>
  </si>
  <si>
    <t xml:space="preserve">Carcar (compostaje)  </t>
  </si>
  <si>
    <t>Peralta (envases)</t>
  </si>
  <si>
    <t>Triturado podas (Arbizu y Carcar)</t>
  </si>
  <si>
    <t>2017-2020</t>
  </si>
  <si>
    <t>Montejurra Fracción mezclada (pretratamiento y prensa)</t>
  </si>
  <si>
    <t>Montejurra vertido directo</t>
  </si>
  <si>
    <t>Fracción materiales inorgánicos tratados en Montejurra</t>
  </si>
  <si>
    <t>Valdizarbe (PTR Tafalla)</t>
  </si>
  <si>
    <t>Montejurra fracción orgánica y biodegradables</t>
  </si>
  <si>
    <t xml:space="preserve">Carcar (envases y otros materiales) </t>
  </si>
  <si>
    <t xml:space="preserve">2200311 Gestión de residuos dentro del Consorcio para el Tratamiento de los Residuos Urbanos de Navarra </t>
  </si>
  <si>
    <t>FRACCIÓN RESTO</t>
  </si>
  <si>
    <t>FRACCION RESTO EN INSTALACIONES DE TRANSPORTE</t>
  </si>
  <si>
    <t>Total 2019</t>
  </si>
  <si>
    <t>FRACCION RESTO EN INSTALACIONES DE TRATAMIENTO</t>
  </si>
  <si>
    <t>FRACCIÓN ASIMILABLES A DOMÉSTICOS DE POLÍGONOS EN PLANTA DE TRANSPORTE</t>
  </si>
  <si>
    <t>Ribera (recogida poligonos)</t>
  </si>
  <si>
    <t>Ribera Alta (recogidas especiales: poligonos y contenedores de pueblos)</t>
  </si>
  <si>
    <t>FRACCIÓN ASIMILABLES A DOMÉSTICOS DE POLÍGONOS EN PLANTA DE TRATAMIENTO</t>
  </si>
  <si>
    <t>ENVASES LIGEROS</t>
  </si>
  <si>
    <t>ENVASES TRATADOS EN PERALTA</t>
  </si>
  <si>
    <t>Rechazos planta de envases</t>
  </si>
  <si>
    <t>-</t>
  </si>
  <si>
    <t>BIORRESIDUOS</t>
  </si>
  <si>
    <t>BIORRESIDUOS ENTRADAS A INSTALACIONES DE TRANSPORTE</t>
  </si>
  <si>
    <t>BIORRESIDUOS ENTRADAS A INSTALACIONES DE TRATAMIENTO</t>
  </si>
  <si>
    <t>Baztan, Bortziriak, y Malerreka (PTR Santesteban)</t>
  </si>
  <si>
    <t xml:space="preserve">El Culebrete (biometanización-bioestabilización)  </t>
  </si>
  <si>
    <t xml:space="preserve">Carcar (vertedero directo voluminosos y otros)  </t>
  </si>
  <si>
    <r>
      <t>HTN y Biomendi (biometanización)</t>
    </r>
    <r>
      <rPr>
        <b/>
        <sz val="11"/>
        <rFont val="Calibri"/>
        <family val="2"/>
      </rPr>
      <t xml:space="preserve"> </t>
    </r>
  </si>
  <si>
    <t xml:space="preserve">El Culebrete (vertedero directo)  </t>
  </si>
  <si>
    <t>El Culebrete (planta de pretratamiento antes de vertido asimilables a domesticos)</t>
  </si>
  <si>
    <t>Carcar (pretratamiento y vertido)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</si>
</sst>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#,##0\ &quot;kg.&quot;"/>
    <numFmt numFmtId="168" formatCode="#,##0_ ;\-#,##0\ "/>
    <numFmt numFmtId="169" formatCode="_-* #,##0.0\ _€_-;\-* #,##0.0\ _€_-;_-* &quot;-&quot;??\ _€_-;_-@_-"/>
    <numFmt numFmtId="170" formatCode="_-* #,##0\ _€_-;\-* #,##0\ _€_-;_-* \-??\ _€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6"/>
      <name val="Arial"/>
      <family val="2"/>
    </font>
    <font>
      <b/>
      <sz val="10"/>
      <color indexed="63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1540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5" fillId="33" borderId="0" xfId="47" applyFont="1" applyFill="1" applyAlignment="1" applyProtection="1">
      <alignment/>
      <protection/>
    </xf>
    <xf numFmtId="0" fontId="7" fillId="33" borderId="0" xfId="47" applyFont="1" applyFill="1" applyAlignment="1" applyProtection="1">
      <alignment/>
      <protection/>
    </xf>
    <xf numFmtId="0" fontId="9" fillId="33" borderId="0" xfId="0" applyFont="1" applyFill="1" applyAlignment="1">
      <alignment/>
    </xf>
    <xf numFmtId="0" fontId="2" fillId="33" borderId="0" xfId="47" applyFont="1" applyFill="1" applyAlignment="1" applyProtection="1">
      <alignment/>
      <protection/>
    </xf>
    <xf numFmtId="166" fontId="49" fillId="34" borderId="10" xfId="16" applyNumberFormat="1" applyFont="1" applyFill="1" applyBorder="1" applyAlignment="1">
      <alignment/>
    </xf>
    <xf numFmtId="0" fontId="49" fillId="34" borderId="11" xfId="16" applyNumberFormat="1" applyFont="1" applyFill="1" applyBorder="1" applyAlignment="1">
      <alignment horizontal="center" wrapText="1"/>
    </xf>
    <xf numFmtId="0" fontId="49" fillId="34" borderId="12" xfId="16" applyNumberFormat="1" applyFont="1" applyFill="1" applyBorder="1" applyAlignment="1">
      <alignment horizontal="center" wrapText="1"/>
    </xf>
    <xf numFmtId="0" fontId="0" fillId="0" borderId="13" xfId="54" applyBorder="1" applyAlignment="1">
      <alignment wrapText="1"/>
      <protection/>
    </xf>
    <xf numFmtId="14" fontId="0" fillId="0" borderId="13" xfId="54" applyNumberFormat="1" applyBorder="1" applyAlignment="1">
      <alignment wrapText="1"/>
      <protection/>
    </xf>
    <xf numFmtId="21" fontId="0" fillId="0" borderId="13" xfId="54" applyNumberFormat="1" applyBorder="1" applyAlignment="1">
      <alignment wrapText="1"/>
      <protection/>
    </xf>
    <xf numFmtId="0" fontId="0" fillId="0" borderId="13" xfId="54" applyBorder="1">
      <alignment/>
      <protection/>
    </xf>
    <xf numFmtId="166" fontId="49" fillId="35" borderId="14" xfId="16" applyNumberFormat="1" applyFont="1" applyFill="1" applyBorder="1" applyAlignment="1">
      <alignment/>
    </xf>
    <xf numFmtId="166" fontId="32" fillId="35" borderId="14" xfId="16" applyNumberFormat="1" applyFont="1" applyFill="1" applyBorder="1" applyAlignment="1">
      <alignment/>
    </xf>
    <xf numFmtId="166" fontId="49" fillId="0" borderId="14" xfId="16" applyNumberFormat="1" applyFont="1" applyFill="1" applyBorder="1" applyAlignment="1">
      <alignment/>
    </xf>
    <xf numFmtId="166" fontId="32" fillId="0" borderId="14" xfId="16" applyNumberFormat="1" applyFont="1" applyFill="1" applyBorder="1" applyAlignment="1">
      <alignment horizontal="right"/>
    </xf>
    <xf numFmtId="166" fontId="49" fillId="0" borderId="0" xfId="16" applyNumberFormat="1" applyFont="1" applyFill="1" applyBorder="1" applyAlignment="1">
      <alignment/>
    </xf>
    <xf numFmtId="166" fontId="2" fillId="0" borderId="0" xfId="49" applyNumberFormat="1" applyFont="1" applyBorder="1" applyAlignment="1">
      <alignment/>
    </xf>
    <xf numFmtId="166" fontId="32" fillId="0" borderId="0" xfId="16" applyNumberFormat="1" applyFont="1" applyFill="1" applyBorder="1" applyAlignment="1">
      <alignment/>
    </xf>
    <xf numFmtId="168" fontId="32" fillId="0" borderId="0" xfId="16" applyNumberFormat="1" applyFont="1" applyFill="1" applyBorder="1" applyAlignment="1">
      <alignment horizontal="center"/>
    </xf>
    <xf numFmtId="0" fontId="2" fillId="0" borderId="0" xfId="54" applyFont="1" applyFill="1">
      <alignment/>
      <protection/>
    </xf>
    <xf numFmtId="168" fontId="30" fillId="0" borderId="0" xfId="16" applyNumberFormat="1" applyFont="1" applyFill="1" applyBorder="1" applyAlignment="1">
      <alignment horizontal="center"/>
    </xf>
    <xf numFmtId="0" fontId="0" fillId="0" borderId="0" xfId="54" applyFont="1" applyFill="1">
      <alignment/>
      <protection/>
    </xf>
    <xf numFmtId="3" fontId="0" fillId="0" borderId="0" xfId="54" applyNumberFormat="1" applyFont="1" applyFill="1">
      <alignment/>
      <protection/>
    </xf>
    <xf numFmtId="169" fontId="32" fillId="35" borderId="14" xfId="16" applyNumberFormat="1" applyFont="1" applyFill="1" applyBorder="1" applyAlignment="1">
      <alignment/>
    </xf>
    <xf numFmtId="169" fontId="32" fillId="0" borderId="14" xfId="16" applyNumberFormat="1" applyFont="1" applyFill="1" applyBorder="1" applyAlignment="1">
      <alignment horizontal="right"/>
    </xf>
    <xf numFmtId="166" fontId="49" fillId="35" borderId="15" xfId="16" applyNumberFormat="1" applyFont="1" applyFill="1" applyBorder="1" applyAlignment="1">
      <alignment/>
    </xf>
    <xf numFmtId="168" fontId="32" fillId="35" borderId="14" xfId="16" applyNumberFormat="1" applyFont="1" applyFill="1" applyBorder="1" applyAlignment="1">
      <alignment horizontal="center"/>
    </xf>
    <xf numFmtId="166" fontId="49" fillId="34" borderId="16" xfId="16" applyNumberFormat="1" applyFont="1" applyFill="1" applyBorder="1" applyAlignment="1">
      <alignment/>
    </xf>
    <xf numFmtId="0" fontId="50" fillId="36" borderId="14" xfId="0" applyFont="1" applyFill="1" applyBorder="1" applyAlignment="1">
      <alignment/>
    </xf>
    <xf numFmtId="166" fontId="32" fillId="35" borderId="17" xfId="16" applyNumberFormat="1" applyFont="1" applyFill="1" applyBorder="1" applyAlignment="1">
      <alignment/>
    </xf>
    <xf numFmtId="0" fontId="50" fillId="0" borderId="14" xfId="0" applyFont="1" applyBorder="1" applyAlignment="1">
      <alignment wrapText="1"/>
    </xf>
    <xf numFmtId="166" fontId="32" fillId="0" borderId="17" xfId="16" applyNumberFormat="1" applyFont="1" applyFill="1" applyBorder="1" applyAlignment="1">
      <alignment horizontal="right"/>
    </xf>
    <xf numFmtId="166" fontId="32" fillId="0" borderId="14" xfId="16" applyNumberFormat="1" applyFont="1" applyFill="1" applyBorder="1" applyAlignment="1">
      <alignment/>
    </xf>
    <xf numFmtId="165" fontId="32" fillId="0" borderId="14" xfId="16" applyNumberFormat="1" applyFont="1" applyFill="1" applyBorder="1" applyAlignment="1">
      <alignment horizontal="right"/>
    </xf>
    <xf numFmtId="166" fontId="49" fillId="37" borderId="15" xfId="16" applyNumberFormat="1" applyFont="1" applyFill="1" applyBorder="1" applyAlignment="1">
      <alignment/>
    </xf>
    <xf numFmtId="168" fontId="32" fillId="37" borderId="14" xfId="16" applyNumberFormat="1" applyFont="1" applyFill="1" applyBorder="1" applyAlignment="1">
      <alignment horizontal="center"/>
    </xf>
    <xf numFmtId="0" fontId="50" fillId="38" borderId="14" xfId="0" applyFont="1" applyFill="1" applyBorder="1" applyAlignment="1">
      <alignment/>
    </xf>
    <xf numFmtId="166" fontId="32" fillId="37" borderId="17" xfId="16" applyNumberFormat="1" applyFont="1" applyFill="1" applyBorder="1" applyAlignment="1">
      <alignment/>
    </xf>
    <xf numFmtId="0" fontId="10" fillId="39" borderId="18" xfId="54" applyFont="1" applyFill="1" applyBorder="1">
      <alignment/>
      <protection/>
    </xf>
    <xf numFmtId="168" fontId="0" fillId="0" borderId="0" xfId="54" applyNumberFormat="1" applyBorder="1" applyAlignment="1">
      <alignment wrapText="1"/>
      <protection/>
    </xf>
    <xf numFmtId="0" fontId="2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2" fillId="0" borderId="0" xfId="54" applyFont="1">
      <alignment/>
      <protection/>
    </xf>
    <xf numFmtId="166" fontId="49" fillId="37" borderId="14" xfId="16" applyNumberFormat="1" applyFont="1" applyFill="1" applyBorder="1" applyAlignment="1">
      <alignment/>
    </xf>
    <xf numFmtId="166" fontId="32" fillId="37" borderId="14" xfId="16" applyNumberFormat="1" applyFont="1" applyFill="1" applyBorder="1" applyAlignment="1">
      <alignment/>
    </xf>
    <xf numFmtId="166" fontId="0" fillId="37" borderId="14" xfId="16" applyNumberFormat="1" applyFont="1" applyFill="1" applyBorder="1" applyAlignment="1">
      <alignment/>
    </xf>
    <xf numFmtId="166" fontId="49" fillId="3" borderId="14" xfId="16" applyNumberFormat="1" applyFont="1" applyFill="1" applyBorder="1" applyAlignment="1">
      <alignment/>
    </xf>
    <xf numFmtId="166" fontId="32" fillId="3" borderId="14" xfId="16" applyNumberFormat="1" applyFont="1" applyFill="1" applyBorder="1" applyAlignment="1">
      <alignment horizontal="right"/>
    </xf>
    <xf numFmtId="166" fontId="30" fillId="37" borderId="14" xfId="16" applyNumberFormat="1" applyFont="1" applyFill="1" applyBorder="1" applyAlignment="1">
      <alignment/>
    </xf>
    <xf numFmtId="166" fontId="0" fillId="35" borderId="14" xfId="16" applyNumberFormat="1" applyFont="1" applyFill="1" applyBorder="1" applyAlignment="1">
      <alignment/>
    </xf>
    <xf numFmtId="0" fontId="0" fillId="0" borderId="0" xfId="0" applyFill="1" applyAlignment="1">
      <alignment/>
    </xf>
    <xf numFmtId="166" fontId="0" fillId="0" borderId="14" xfId="16" applyNumberFormat="1" applyFont="1" applyFill="1" applyBorder="1" applyAlignment="1">
      <alignment horizontal="right"/>
    </xf>
    <xf numFmtId="170" fontId="51" fillId="0" borderId="14" xfId="49" applyNumberFormat="1" applyFont="1" applyBorder="1" applyAlignment="1" applyProtection="1">
      <alignment horizontal="center" vertical="center"/>
      <protection/>
    </xf>
    <xf numFmtId="0" fontId="10" fillId="40" borderId="18" xfId="54" applyFont="1" applyFill="1" applyBorder="1">
      <alignment/>
      <protection/>
    </xf>
    <xf numFmtId="169" fontId="0" fillId="35" borderId="14" xfId="16" applyNumberFormat="1" applyFont="1" applyFill="1" applyBorder="1" applyAlignment="1">
      <alignment/>
    </xf>
    <xf numFmtId="165" fontId="32" fillId="35" borderId="14" xfId="16" applyNumberFormat="1" applyFont="1" applyFill="1" applyBorder="1" applyAlignment="1">
      <alignment/>
    </xf>
    <xf numFmtId="165" fontId="49" fillId="35" borderId="14" xfId="16" applyNumberFormat="1" applyFont="1" applyFill="1" applyBorder="1" applyAlignment="1">
      <alignment/>
    </xf>
    <xf numFmtId="165" fontId="0" fillId="0" borderId="14" xfId="16" applyNumberFormat="1" applyFont="1" applyFill="1" applyBorder="1" applyAlignment="1">
      <alignment horizontal="right"/>
    </xf>
    <xf numFmtId="169" fontId="0" fillId="0" borderId="0" xfId="49" applyNumberFormat="1" applyFont="1" applyBorder="1" applyAlignment="1">
      <alignment/>
    </xf>
    <xf numFmtId="169" fontId="32" fillId="0" borderId="0" xfId="16" applyNumberFormat="1" applyFont="1" applyFill="1" applyBorder="1" applyAlignment="1">
      <alignment/>
    </xf>
    <xf numFmtId="165" fontId="32" fillId="0" borderId="0" xfId="16" applyNumberFormat="1" applyFont="1" applyFill="1" applyBorder="1" applyAlignment="1">
      <alignment/>
    </xf>
    <xf numFmtId="165" fontId="32" fillId="35" borderId="14" xfId="49" applyFont="1" applyFill="1" applyBorder="1" applyAlignment="1">
      <alignment/>
    </xf>
    <xf numFmtId="165" fontId="2" fillId="0" borderId="0" xfId="49" applyNumberFormat="1" applyFont="1" applyBorder="1" applyAlignment="1">
      <alignment/>
    </xf>
    <xf numFmtId="166" fontId="32" fillId="0" borderId="0" xfId="16" applyNumberFormat="1" applyFont="1" applyFill="1" applyBorder="1" applyAlignment="1">
      <alignment horizontal="right"/>
    </xf>
    <xf numFmtId="166" fontId="0" fillId="0" borderId="14" xfId="16" applyNumberFormat="1" applyFont="1" applyFill="1" applyBorder="1" applyAlignment="1">
      <alignment horizontal="center"/>
    </xf>
    <xf numFmtId="0" fontId="10" fillId="41" borderId="18" xfId="54" applyFont="1" applyFill="1" applyBorder="1">
      <alignment/>
      <protection/>
    </xf>
    <xf numFmtId="169" fontId="30" fillId="0" borderId="14" xfId="16" applyNumberFormat="1" applyFont="1" applyFill="1" applyBorder="1" applyAlignment="1">
      <alignment horizontal="right"/>
    </xf>
    <xf numFmtId="166" fontId="11" fillId="0" borderId="0" xfId="49" applyNumberFormat="1" applyFont="1" applyBorder="1" applyAlignment="1">
      <alignment/>
    </xf>
    <xf numFmtId="166" fontId="49" fillId="3" borderId="15" xfId="16" applyNumberFormat="1" applyFont="1" applyFill="1" applyBorder="1" applyAlignment="1">
      <alignment wrapText="1"/>
    </xf>
    <xf numFmtId="168" fontId="32" fillId="3" borderId="14" xfId="16" applyNumberFormat="1" applyFont="1" applyFill="1" applyBorder="1" applyAlignment="1">
      <alignment horizontal="center"/>
    </xf>
    <xf numFmtId="166" fontId="49" fillId="38" borderId="15" xfId="16" applyNumberFormat="1" applyFont="1" applyFill="1" applyBorder="1" applyAlignment="1">
      <alignment wrapText="1"/>
    </xf>
    <xf numFmtId="168" fontId="32" fillId="38" borderId="14" xfId="16" applyNumberFormat="1" applyFont="1" applyFill="1" applyBorder="1" applyAlignment="1">
      <alignment horizontal="center"/>
    </xf>
    <xf numFmtId="3" fontId="0" fillId="0" borderId="0" xfId="54" applyNumberFormat="1">
      <alignment/>
      <protection/>
    </xf>
    <xf numFmtId="0" fontId="50" fillId="3" borderId="14" xfId="0" applyFont="1" applyFill="1" applyBorder="1" applyAlignment="1">
      <alignment wrapText="1"/>
    </xf>
    <xf numFmtId="166" fontId="0" fillId="3" borderId="17" xfId="16" applyNumberFormat="1" applyFont="1" applyFill="1" applyBorder="1" applyAlignment="1">
      <alignment horizontal="center"/>
    </xf>
    <xf numFmtId="166" fontId="0" fillId="3" borderId="14" xfId="16" applyNumberFormat="1" applyFont="1" applyFill="1" applyBorder="1" applyAlignment="1">
      <alignment horizontal="center"/>
    </xf>
    <xf numFmtId="0" fontId="50" fillId="38" borderId="14" xfId="0" applyFont="1" applyFill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2 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609600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1362075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10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F25" sqref="F25"/>
    </sheetView>
  </sheetViews>
  <sheetFormatPr defaultColWidth="11.421875" defaultRowHeight="12.75"/>
  <cols>
    <col min="1" max="1" width="2.7109375" style="2" customWidth="1"/>
    <col min="2" max="16384" width="11.421875" style="2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B7" s="4" t="s">
        <v>0</v>
      </c>
      <c r="C7" s="5" t="s">
        <v>62</v>
      </c>
      <c r="D7" s="3"/>
      <c r="E7" s="3"/>
      <c r="F7" s="3"/>
      <c r="G7" s="3"/>
      <c r="H7" s="3"/>
      <c r="I7" s="3"/>
      <c r="J7" s="3"/>
    </row>
    <row r="8" spans="1:10" ht="12.75">
      <c r="A8" s="3"/>
      <c r="B8" s="4" t="s">
        <v>1</v>
      </c>
      <c r="C8" s="5" t="s">
        <v>55</v>
      </c>
      <c r="D8" s="3"/>
      <c r="E8" s="3"/>
      <c r="F8" s="3"/>
      <c r="G8" s="3"/>
      <c r="H8" s="3"/>
      <c r="I8" s="3"/>
      <c r="J8" s="3"/>
    </row>
    <row r="9" spans="1:10" ht="12.75">
      <c r="A9" s="3"/>
      <c r="B9" s="4" t="s">
        <v>2</v>
      </c>
      <c r="C9" s="5">
        <v>2019</v>
      </c>
      <c r="D9" s="3"/>
      <c r="E9" s="3"/>
      <c r="F9" s="3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2" ht="15">
      <c r="B12" s="6" t="s">
        <v>3</v>
      </c>
    </row>
    <row r="13" ht="15">
      <c r="B13" s="15"/>
    </row>
    <row r="14" spans="2:6" ht="12.75">
      <c r="B14" s="16" t="s">
        <v>4</v>
      </c>
      <c r="C14" s="13"/>
      <c r="D14" s="13"/>
      <c r="E14" s="13"/>
      <c r="F14" s="13"/>
    </row>
    <row r="15" spans="2:5" ht="12.75">
      <c r="B15" s="16" t="s">
        <v>5</v>
      </c>
      <c r="C15" s="13"/>
      <c r="D15" s="13"/>
      <c r="E15" s="13"/>
    </row>
    <row r="16" spans="1:4" ht="12.75">
      <c r="A16" s="11"/>
      <c r="B16" s="14"/>
      <c r="C16" s="11"/>
      <c r="D16" s="11"/>
    </row>
    <row r="17" spans="1:4" ht="12.75">
      <c r="A17" s="11"/>
      <c r="B17" s="14"/>
      <c r="C17" s="11"/>
      <c r="D17" s="11"/>
    </row>
  </sheetData>
  <sheetProtection/>
  <hyperlinks>
    <hyperlink ref="B14" location="'Generación por Mancomunidades'!A1" display="1. TABLA DE GENERACIÓN POR MANCOMUNIDADES"/>
    <hyperlink ref="B14:F14" location="'Generación por Mancomunidades'!A1" display="1. TABLA DE GENERACIÓN POR MANCOMUNIDADES"/>
    <hyperlink ref="B15:E15" location="'Gestión por instalaciones'!A1" display="2. TABLA DE GESTIÓN POR INSTALACIÓNES"/>
  </hyperlink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5"/>
  <sheetViews>
    <sheetView showGridLines="0" zoomScale="60" zoomScaleNormal="60" zoomScalePageLayoutView="0" workbookViewId="0" topLeftCell="A1">
      <selection activeCell="G122" sqref="G122"/>
    </sheetView>
  </sheetViews>
  <sheetFormatPr defaultColWidth="11.421875" defaultRowHeight="12.75"/>
  <cols>
    <col min="1" max="1" width="55.7109375" style="2" customWidth="1"/>
    <col min="2" max="13" width="11.57421875" style="2" customWidth="1"/>
    <col min="14" max="14" width="14.00390625" style="2" bestFit="1" customWidth="1"/>
    <col min="15" max="15" width="11.57421875" style="2" customWidth="1"/>
    <col min="16" max="16384" width="11.421875" style="2" customWidth="1"/>
  </cols>
  <sheetData>
    <row r="1" spans="2:12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4" t="s">
        <v>0</v>
      </c>
      <c r="B6" s="5" t="str">
        <f>Índice!C7</f>
        <v>2200311 Gestión de residuos dentro del Consorcio para el Tratamiento de los Residuos Urbanos de Navarra </v>
      </c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4" t="s">
        <v>1</v>
      </c>
      <c r="B7" s="5" t="str">
        <f>Índice!C8</f>
        <v>2017-2020</v>
      </c>
      <c r="E7" s="3"/>
      <c r="F7" s="3"/>
      <c r="G7" s="3"/>
      <c r="H7" s="3"/>
      <c r="I7" s="3"/>
      <c r="J7" s="3"/>
      <c r="K7" s="3"/>
      <c r="L7" s="3"/>
    </row>
    <row r="8" spans="1:12" ht="12.75">
      <c r="A8" s="4" t="s">
        <v>2</v>
      </c>
      <c r="B8" s="5">
        <v>2019</v>
      </c>
      <c r="E8" s="3"/>
      <c r="F8" s="3"/>
      <c r="G8" s="3"/>
      <c r="H8" s="3"/>
      <c r="I8" s="3"/>
      <c r="J8" s="3"/>
      <c r="K8" s="3"/>
      <c r="L8" s="3"/>
    </row>
    <row r="9" spans="2:12" ht="12.75">
      <c r="B9" s="3"/>
      <c r="E9" s="3"/>
      <c r="F9" s="3"/>
      <c r="G9" s="3"/>
      <c r="H9" s="3"/>
      <c r="I9" s="3"/>
      <c r="J9" s="3"/>
      <c r="K9" s="3"/>
      <c r="L9" s="3"/>
    </row>
    <row r="10" spans="2:12" ht="12.7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3" spans="2:13" ht="12.75">
      <c r="B13" s="12" t="s">
        <v>4</v>
      </c>
      <c r="C13" s="1"/>
      <c r="D13" s="7"/>
      <c r="E13" s="7"/>
      <c r="F13" s="7"/>
      <c r="G13" s="7"/>
      <c r="H13" s="8"/>
      <c r="I13" s="7"/>
      <c r="J13" s="7"/>
      <c r="K13" s="7"/>
      <c r="L13" s="8"/>
      <c r="M13" s="7"/>
    </row>
    <row r="14" spans="2:14" ht="13.5" thickBot="1"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21" thickBot="1">
      <c r="A15" s="51" t="s">
        <v>63</v>
      </c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4"/>
      <c r="M15" s="54"/>
      <c r="N15" s="54"/>
    </row>
    <row r="16" spans="1:14" ht="12.75">
      <c r="A16" s="54"/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4"/>
      <c r="M16" s="54"/>
      <c r="N16" s="54"/>
    </row>
    <row r="17" spans="1:14" ht="13.5" thickBot="1">
      <c r="A17" s="55" t="s">
        <v>64</v>
      </c>
      <c r="B17" s="20"/>
      <c r="C17" s="21"/>
      <c r="D17" s="22"/>
      <c r="E17" s="20"/>
      <c r="F17" s="20"/>
      <c r="G17" s="20"/>
      <c r="H17" s="20"/>
      <c r="I17" s="20"/>
      <c r="J17" s="20"/>
      <c r="K17" s="23"/>
      <c r="L17" s="23"/>
      <c r="M17" s="23"/>
      <c r="N17" s="23"/>
    </row>
    <row r="18" spans="1:14" ht="14.25">
      <c r="A18" s="17" t="s">
        <v>19</v>
      </c>
      <c r="B18" s="18" t="s">
        <v>20</v>
      </c>
      <c r="C18" s="18" t="s">
        <v>21</v>
      </c>
      <c r="D18" s="18" t="s">
        <v>22</v>
      </c>
      <c r="E18" s="18" t="s">
        <v>23</v>
      </c>
      <c r="F18" s="18" t="s">
        <v>24</v>
      </c>
      <c r="G18" s="18" t="s">
        <v>25</v>
      </c>
      <c r="H18" s="18" t="s">
        <v>26</v>
      </c>
      <c r="I18" s="18" t="s">
        <v>27</v>
      </c>
      <c r="J18" s="18" t="s">
        <v>28</v>
      </c>
      <c r="K18" s="18" t="s">
        <v>29</v>
      </c>
      <c r="L18" s="18" t="s">
        <v>30</v>
      </c>
      <c r="M18" s="18" t="s">
        <v>31</v>
      </c>
      <c r="N18" s="19" t="s">
        <v>65</v>
      </c>
    </row>
    <row r="19" spans="1:14" ht="14.25">
      <c r="A19" s="56" t="s">
        <v>6</v>
      </c>
      <c r="B19" s="57">
        <v>2234.82</v>
      </c>
      <c r="C19" s="57">
        <v>2058.78</v>
      </c>
      <c r="D19" s="57">
        <v>2320.86</v>
      </c>
      <c r="E19" s="57">
        <v>2320.28</v>
      </c>
      <c r="F19" s="58">
        <v>2444.6</v>
      </c>
      <c r="G19" s="57">
        <v>2374.78</v>
      </c>
      <c r="H19" s="57">
        <v>2468.78</v>
      </c>
      <c r="I19" s="57">
        <v>2553.38</v>
      </c>
      <c r="J19" s="57">
        <v>2552.62</v>
      </c>
      <c r="K19" s="57">
        <v>2471.12</v>
      </c>
      <c r="L19" s="57">
        <v>2250.1</v>
      </c>
      <c r="M19" s="57">
        <v>2359.96</v>
      </c>
      <c r="N19" s="24">
        <f>SUM(B19:M19)</f>
        <v>28410.079999999998</v>
      </c>
    </row>
    <row r="20" spans="1:14" ht="14.25">
      <c r="A20" s="59" t="s">
        <v>57</v>
      </c>
      <c r="B20" s="60">
        <v>190.61</v>
      </c>
      <c r="C20" s="60">
        <v>122.06</v>
      </c>
      <c r="D20" s="60">
        <v>142</v>
      </c>
      <c r="E20" s="60">
        <v>147.35</v>
      </c>
      <c r="F20" s="60">
        <v>177.74</v>
      </c>
      <c r="G20" s="60">
        <v>180.28</v>
      </c>
      <c r="H20" s="60">
        <v>290.21</v>
      </c>
      <c r="I20" s="60">
        <v>198.39</v>
      </c>
      <c r="J20" s="60">
        <v>144.33</v>
      </c>
      <c r="K20" s="60">
        <v>185.94</v>
      </c>
      <c r="L20" s="60">
        <v>138.02</v>
      </c>
      <c r="M20" s="60">
        <v>126.84</v>
      </c>
      <c r="N20" s="24">
        <f aca="true" t="shared" si="0" ref="N20:N33">SUM(B20:M20)</f>
        <v>2043.7699999999998</v>
      </c>
    </row>
    <row r="21" spans="1:14" ht="16.5" customHeight="1">
      <c r="A21" s="56" t="s">
        <v>7</v>
      </c>
      <c r="B21" s="57">
        <v>693.7</v>
      </c>
      <c r="C21" s="57">
        <v>655.82</v>
      </c>
      <c r="D21" s="57">
        <v>732.02</v>
      </c>
      <c r="E21" s="57">
        <v>739.32</v>
      </c>
      <c r="F21" s="57">
        <v>837.14</v>
      </c>
      <c r="G21" s="57">
        <v>760.98</v>
      </c>
      <c r="H21" s="57">
        <v>873.4</v>
      </c>
      <c r="I21" s="57">
        <v>889.5</v>
      </c>
      <c r="J21" s="57">
        <v>892.7</v>
      </c>
      <c r="K21" s="57">
        <v>794.2</v>
      </c>
      <c r="L21" s="57">
        <v>781.66</v>
      </c>
      <c r="M21" s="57">
        <v>764.3</v>
      </c>
      <c r="N21" s="24">
        <f t="shared" si="0"/>
        <v>9414.739999999998</v>
      </c>
    </row>
    <row r="22" spans="1:14" ht="14.25">
      <c r="A22" s="24" t="s">
        <v>8</v>
      </c>
      <c r="B22" s="25">
        <v>603.13</v>
      </c>
      <c r="C22" s="25">
        <v>564.6</v>
      </c>
      <c r="D22" s="25">
        <v>628.66</v>
      </c>
      <c r="E22" s="25">
        <v>669.56</v>
      </c>
      <c r="F22" s="25">
        <v>669.14</v>
      </c>
      <c r="G22" s="25">
        <v>657.46</v>
      </c>
      <c r="H22" s="25">
        <v>806.64</v>
      </c>
      <c r="I22" s="25">
        <v>825.52</v>
      </c>
      <c r="J22" s="25">
        <v>735.23</v>
      </c>
      <c r="K22" s="25">
        <v>665.02</v>
      </c>
      <c r="L22" s="25">
        <v>628.01</v>
      </c>
      <c r="M22" s="25">
        <v>655.34</v>
      </c>
      <c r="N22" s="24">
        <f t="shared" si="0"/>
        <v>8108.3099999999995</v>
      </c>
    </row>
    <row r="23" spans="1:14" ht="14.25">
      <c r="A23" s="56" t="s">
        <v>9</v>
      </c>
      <c r="B23" s="61">
        <v>291.88</v>
      </c>
      <c r="C23" s="57">
        <v>268.22</v>
      </c>
      <c r="D23" s="57">
        <v>301.36</v>
      </c>
      <c r="E23" s="57">
        <v>293.51</v>
      </c>
      <c r="F23" s="57">
        <v>325.84</v>
      </c>
      <c r="G23" s="57">
        <v>318.42</v>
      </c>
      <c r="H23" s="57">
        <v>352.26</v>
      </c>
      <c r="I23" s="57">
        <v>326.1</v>
      </c>
      <c r="J23" s="58">
        <v>328.4</v>
      </c>
      <c r="K23" s="57">
        <v>314.72</v>
      </c>
      <c r="L23" s="57">
        <v>311.42</v>
      </c>
      <c r="M23" s="57">
        <v>301.58</v>
      </c>
      <c r="N23" s="24">
        <f t="shared" si="0"/>
        <v>3733.71</v>
      </c>
    </row>
    <row r="24" spans="1:14" ht="14.25">
      <c r="A24" s="24" t="s">
        <v>10</v>
      </c>
      <c r="B24" s="25">
        <v>243.81</v>
      </c>
      <c r="C24" s="25">
        <v>217.15</v>
      </c>
      <c r="D24" s="25">
        <v>250.51</v>
      </c>
      <c r="E24" s="25">
        <v>254.52</v>
      </c>
      <c r="F24" s="25">
        <v>260.84</v>
      </c>
      <c r="G24" s="25">
        <v>245.56</v>
      </c>
      <c r="H24" s="25">
        <v>296.62</v>
      </c>
      <c r="I24" s="25">
        <v>311.96</v>
      </c>
      <c r="J24" s="25">
        <v>299.54</v>
      </c>
      <c r="K24" s="25">
        <v>282.95</v>
      </c>
      <c r="L24" s="25">
        <v>237.95</v>
      </c>
      <c r="M24" s="25">
        <v>190.64</v>
      </c>
      <c r="N24" s="24">
        <f t="shared" si="0"/>
        <v>3092.0499999999993</v>
      </c>
    </row>
    <row r="25" spans="1:14" ht="14.25">
      <c r="A25" s="26" t="s">
        <v>11</v>
      </c>
      <c r="B25" s="27">
        <v>225.84</v>
      </c>
      <c r="C25" s="27">
        <v>215.68</v>
      </c>
      <c r="D25" s="27">
        <v>253.36</v>
      </c>
      <c r="E25" s="27">
        <v>262.38</v>
      </c>
      <c r="F25" s="27">
        <v>260.56</v>
      </c>
      <c r="G25" s="27">
        <v>257.16</v>
      </c>
      <c r="H25" s="27">
        <v>297.42</v>
      </c>
      <c r="I25" s="27">
        <v>339.3</v>
      </c>
      <c r="J25" s="27">
        <v>319.06</v>
      </c>
      <c r="K25" s="27">
        <v>272.46</v>
      </c>
      <c r="L25" s="27">
        <v>257.48</v>
      </c>
      <c r="M25" s="27">
        <v>259.14</v>
      </c>
      <c r="N25" s="24">
        <f t="shared" si="0"/>
        <v>3219.84</v>
      </c>
    </row>
    <row r="26" spans="1:14" ht="14.25">
      <c r="A26" s="24" t="s">
        <v>12</v>
      </c>
      <c r="B26" s="25">
        <v>191.24</v>
      </c>
      <c r="C26" s="25">
        <v>176.62</v>
      </c>
      <c r="D26" s="25">
        <v>199.65</v>
      </c>
      <c r="E26" s="62">
        <v>202.6</v>
      </c>
      <c r="F26" s="25">
        <v>212.12</v>
      </c>
      <c r="G26" s="25">
        <v>197.68</v>
      </c>
      <c r="H26" s="25">
        <v>244.52</v>
      </c>
      <c r="I26" s="25">
        <v>230.8</v>
      </c>
      <c r="J26" s="25">
        <v>202.68</v>
      </c>
      <c r="K26" s="25">
        <v>207.48</v>
      </c>
      <c r="L26" s="25">
        <v>197.5</v>
      </c>
      <c r="M26" s="25">
        <v>191.42</v>
      </c>
      <c r="N26" s="24">
        <f t="shared" si="0"/>
        <v>2454.31</v>
      </c>
    </row>
    <row r="27" spans="1:14" ht="14.25">
      <c r="A27" s="26" t="s">
        <v>37</v>
      </c>
      <c r="B27" s="27">
        <v>153.42</v>
      </c>
      <c r="C27" s="27">
        <v>130.52</v>
      </c>
      <c r="D27" s="27">
        <v>148.04</v>
      </c>
      <c r="E27" s="27">
        <v>159.14</v>
      </c>
      <c r="F27" s="27">
        <v>158.04</v>
      </c>
      <c r="G27" s="27">
        <v>144.98</v>
      </c>
      <c r="H27" s="27">
        <v>176.28</v>
      </c>
      <c r="I27" s="27">
        <v>188.76</v>
      </c>
      <c r="J27" s="27">
        <v>156.02</v>
      </c>
      <c r="K27" s="27">
        <v>157.62</v>
      </c>
      <c r="L27" s="27">
        <v>158.86</v>
      </c>
      <c r="M27" s="27">
        <v>156.7</v>
      </c>
      <c r="N27" s="24">
        <f t="shared" si="0"/>
        <v>1888.3800000000003</v>
      </c>
    </row>
    <row r="28" spans="1:14" ht="14.25">
      <c r="A28" s="24" t="s">
        <v>13</v>
      </c>
      <c r="B28" s="25">
        <v>139.86</v>
      </c>
      <c r="C28" s="25">
        <v>125.44</v>
      </c>
      <c r="D28" s="25">
        <v>134.86</v>
      </c>
      <c r="E28" s="25">
        <v>144.62</v>
      </c>
      <c r="F28" s="25">
        <v>147.18</v>
      </c>
      <c r="G28" s="25">
        <v>127.64</v>
      </c>
      <c r="H28" s="25">
        <v>144.64</v>
      </c>
      <c r="I28" s="25">
        <v>150.58</v>
      </c>
      <c r="J28" s="25">
        <v>142.56</v>
      </c>
      <c r="K28" s="25">
        <v>157.08</v>
      </c>
      <c r="L28" s="25">
        <v>136.02</v>
      </c>
      <c r="M28" s="25">
        <v>131.82</v>
      </c>
      <c r="N28" s="24">
        <f t="shared" si="0"/>
        <v>1682.2999999999997</v>
      </c>
    </row>
    <row r="29" spans="1:14" ht="14.25">
      <c r="A29" s="26" t="s">
        <v>14</v>
      </c>
      <c r="B29" s="27">
        <v>112.84</v>
      </c>
      <c r="C29" s="27">
        <v>104.28</v>
      </c>
      <c r="D29" s="27">
        <v>119.54</v>
      </c>
      <c r="E29" s="27">
        <v>117.86</v>
      </c>
      <c r="F29" s="27">
        <v>112.7</v>
      </c>
      <c r="G29" s="27">
        <v>113.67</v>
      </c>
      <c r="H29" s="27">
        <v>133.22</v>
      </c>
      <c r="I29" s="27">
        <v>136.88</v>
      </c>
      <c r="J29" s="27">
        <v>129.34</v>
      </c>
      <c r="K29" s="27">
        <v>116.48</v>
      </c>
      <c r="L29" s="27">
        <v>125.34</v>
      </c>
      <c r="M29" s="27">
        <v>121.14</v>
      </c>
      <c r="N29" s="24">
        <f t="shared" si="0"/>
        <v>1443.29</v>
      </c>
    </row>
    <row r="30" spans="1:14" ht="14.25">
      <c r="A30" s="24" t="s">
        <v>15</v>
      </c>
      <c r="B30" s="25">
        <v>101.16</v>
      </c>
      <c r="C30" s="25">
        <v>98.44</v>
      </c>
      <c r="D30" s="25">
        <v>107.8</v>
      </c>
      <c r="E30" s="25">
        <v>118.94</v>
      </c>
      <c r="F30" s="25">
        <v>122.56</v>
      </c>
      <c r="G30" s="25">
        <v>113</v>
      </c>
      <c r="H30" s="25">
        <v>127.58</v>
      </c>
      <c r="I30" s="25">
        <v>144.08</v>
      </c>
      <c r="J30" s="25">
        <v>129.74</v>
      </c>
      <c r="K30" s="25">
        <v>116.14</v>
      </c>
      <c r="L30" s="25">
        <v>106.12</v>
      </c>
      <c r="M30" s="25">
        <v>111.28</v>
      </c>
      <c r="N30" s="24">
        <f t="shared" si="0"/>
        <v>1396.8400000000004</v>
      </c>
    </row>
    <row r="31" spans="1:14" ht="14.25">
      <c r="A31" s="26" t="s">
        <v>16</v>
      </c>
      <c r="B31" s="27">
        <v>65.06</v>
      </c>
      <c r="C31" s="27">
        <v>65.92</v>
      </c>
      <c r="D31" s="27">
        <v>70.94</v>
      </c>
      <c r="E31" s="27">
        <v>73.52</v>
      </c>
      <c r="F31" s="27">
        <v>59.34</v>
      </c>
      <c r="G31" s="27">
        <v>83.7</v>
      </c>
      <c r="H31" s="27">
        <v>115</v>
      </c>
      <c r="I31" s="27">
        <v>155.68</v>
      </c>
      <c r="J31" s="27">
        <v>87.08</v>
      </c>
      <c r="K31" s="27">
        <v>83.28</v>
      </c>
      <c r="L31" s="27">
        <v>65.44</v>
      </c>
      <c r="M31" s="27">
        <v>64.42</v>
      </c>
      <c r="N31" s="24">
        <f t="shared" si="0"/>
        <v>989.38</v>
      </c>
    </row>
    <row r="32" spans="1:14" ht="14.25">
      <c r="A32" s="24" t="s">
        <v>17</v>
      </c>
      <c r="B32" s="25">
        <v>52.68</v>
      </c>
      <c r="C32" s="25">
        <v>46.92</v>
      </c>
      <c r="D32" s="25">
        <v>53.68</v>
      </c>
      <c r="E32" s="25">
        <v>76.08</v>
      </c>
      <c r="F32" s="25">
        <v>60.66</v>
      </c>
      <c r="G32" s="25">
        <v>66.42</v>
      </c>
      <c r="H32" s="25">
        <v>106.5</v>
      </c>
      <c r="I32" s="25">
        <v>101</v>
      </c>
      <c r="J32" s="25">
        <v>78.5</v>
      </c>
      <c r="K32" s="25">
        <v>72.58</v>
      </c>
      <c r="L32" s="25">
        <v>56.16</v>
      </c>
      <c r="M32" s="25">
        <v>73.03</v>
      </c>
      <c r="N32" s="24">
        <f t="shared" si="0"/>
        <v>844.21</v>
      </c>
    </row>
    <row r="33" spans="1:14" ht="14.25">
      <c r="A33" s="26" t="s">
        <v>18</v>
      </c>
      <c r="B33" s="27">
        <v>16.92</v>
      </c>
      <c r="C33" s="27">
        <v>15.56</v>
      </c>
      <c r="D33" s="27">
        <v>17.54</v>
      </c>
      <c r="E33" s="27">
        <v>18.58</v>
      </c>
      <c r="F33" s="27">
        <v>17.34</v>
      </c>
      <c r="G33" s="27">
        <v>16.14</v>
      </c>
      <c r="H33" s="27">
        <v>23.6</v>
      </c>
      <c r="I33" s="27">
        <v>20.74</v>
      </c>
      <c r="J33" s="27">
        <v>20.48</v>
      </c>
      <c r="K33" s="27">
        <v>16.22</v>
      </c>
      <c r="L33" s="27">
        <v>17.46</v>
      </c>
      <c r="M33" s="27">
        <v>18.28</v>
      </c>
      <c r="N33" s="24">
        <f t="shared" si="0"/>
        <v>218.86</v>
      </c>
    </row>
    <row r="34" spans="1:14" ht="14.25">
      <c r="A34" s="24" t="s">
        <v>38</v>
      </c>
      <c r="B34" s="25">
        <f aca="true" t="shared" si="1" ref="B34:M34">SUM(B19:B33)</f>
        <v>5316.970000000001</v>
      </c>
      <c r="C34" s="25">
        <f t="shared" si="1"/>
        <v>4866.01</v>
      </c>
      <c r="D34" s="25">
        <f t="shared" si="1"/>
        <v>5480.819999999999</v>
      </c>
      <c r="E34" s="25">
        <f>SUM(E19:E33)</f>
        <v>5598.260000000001</v>
      </c>
      <c r="F34" s="25">
        <f t="shared" si="1"/>
        <v>5865.800000000001</v>
      </c>
      <c r="G34" s="25">
        <f t="shared" si="1"/>
        <v>5657.870000000001</v>
      </c>
      <c r="H34" s="25">
        <f>SUM(H19:H33)</f>
        <v>6456.670000000002</v>
      </c>
      <c r="I34" s="25">
        <f t="shared" si="1"/>
        <v>6572.670000000001</v>
      </c>
      <c r="J34" s="25">
        <f t="shared" si="1"/>
        <v>6218.28</v>
      </c>
      <c r="K34" s="25">
        <f t="shared" si="1"/>
        <v>5913.29</v>
      </c>
      <c r="L34" s="25">
        <f t="shared" si="1"/>
        <v>5467.539999999999</v>
      </c>
      <c r="M34" s="25">
        <f t="shared" si="1"/>
        <v>5525.89</v>
      </c>
      <c r="N34" s="24">
        <f>SUM(B34:M34)</f>
        <v>68940.07</v>
      </c>
    </row>
    <row r="35" spans="1:14" ht="14.25">
      <c r="A35" s="28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4.25">
      <c r="A36" s="28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3.5" thickBot="1">
      <c r="A37" s="55" t="s">
        <v>66</v>
      </c>
      <c r="B37" s="20"/>
      <c r="C37" s="21"/>
      <c r="D37" s="22"/>
      <c r="E37" s="20"/>
      <c r="F37" s="20"/>
      <c r="G37" s="20"/>
      <c r="H37" s="20"/>
      <c r="I37" s="20"/>
      <c r="J37" s="20"/>
      <c r="K37" s="23"/>
      <c r="L37" s="23"/>
      <c r="M37" s="23"/>
      <c r="N37" s="23"/>
    </row>
    <row r="38" spans="1:14" ht="14.25">
      <c r="A38" s="17" t="s">
        <v>19</v>
      </c>
      <c r="B38" s="18" t="s">
        <v>20</v>
      </c>
      <c r="C38" s="18" t="s">
        <v>21</v>
      </c>
      <c r="D38" s="18" t="s">
        <v>22</v>
      </c>
      <c r="E38" s="18" t="s">
        <v>23</v>
      </c>
      <c r="F38" s="18" t="s">
        <v>24</v>
      </c>
      <c r="G38" s="18" t="s">
        <v>25</v>
      </c>
      <c r="H38" s="18" t="s">
        <v>26</v>
      </c>
      <c r="I38" s="18" t="s">
        <v>27</v>
      </c>
      <c r="J38" s="18" t="s">
        <v>28</v>
      </c>
      <c r="K38" s="18" t="s">
        <v>29</v>
      </c>
      <c r="L38" s="18" t="s">
        <v>30</v>
      </c>
      <c r="M38" s="18" t="s">
        <v>31</v>
      </c>
      <c r="N38" s="19" t="s">
        <v>65</v>
      </c>
    </row>
    <row r="39" spans="1:14" ht="14.25">
      <c r="A39" s="56" t="s">
        <v>6</v>
      </c>
      <c r="B39" s="57">
        <f>B19</f>
        <v>2234.82</v>
      </c>
      <c r="C39" s="57">
        <f aca="true" t="shared" si="2" ref="C39:M39">C19</f>
        <v>2058.78</v>
      </c>
      <c r="D39" s="57">
        <f t="shared" si="2"/>
        <v>2320.86</v>
      </c>
      <c r="E39" s="57">
        <f t="shared" si="2"/>
        <v>2320.28</v>
      </c>
      <c r="F39" s="57">
        <f t="shared" si="2"/>
        <v>2444.6</v>
      </c>
      <c r="G39" s="57">
        <f t="shared" si="2"/>
        <v>2374.78</v>
      </c>
      <c r="H39" s="57">
        <f t="shared" si="2"/>
        <v>2468.78</v>
      </c>
      <c r="I39" s="57">
        <f t="shared" si="2"/>
        <v>2553.38</v>
      </c>
      <c r="J39" s="57">
        <f t="shared" si="2"/>
        <v>2552.62</v>
      </c>
      <c r="K39" s="57">
        <f t="shared" si="2"/>
        <v>2471.12</v>
      </c>
      <c r="L39" s="57">
        <f t="shared" si="2"/>
        <v>2250.1</v>
      </c>
      <c r="M39" s="57">
        <f t="shared" si="2"/>
        <v>2359.96</v>
      </c>
      <c r="N39" s="24">
        <f>SUM(B39:M39)</f>
        <v>28410.079999999998</v>
      </c>
    </row>
    <row r="40" spans="1:14" ht="14.25">
      <c r="A40" s="59" t="s">
        <v>57</v>
      </c>
      <c r="B40" s="60">
        <v>190.61</v>
      </c>
      <c r="C40" s="60">
        <v>122.06</v>
      </c>
      <c r="D40" s="60">
        <v>142</v>
      </c>
      <c r="E40" s="60">
        <v>147.35</v>
      </c>
      <c r="F40" s="60">
        <v>177.74</v>
      </c>
      <c r="G40" s="60">
        <v>180.28</v>
      </c>
      <c r="H40" s="60">
        <v>290.21</v>
      </c>
      <c r="I40" s="60">
        <v>198.39</v>
      </c>
      <c r="J40" s="60">
        <v>144.33</v>
      </c>
      <c r="K40" s="60">
        <v>185.94</v>
      </c>
      <c r="L40" s="60">
        <v>138.02</v>
      </c>
      <c r="M40" s="60">
        <v>126.84</v>
      </c>
      <c r="N40" s="24">
        <f aca="true" t="shared" si="3" ref="N40:N54">SUM(B40:M40)</f>
        <v>2043.7699999999998</v>
      </c>
    </row>
    <row r="41" spans="1:14" ht="14.25">
      <c r="A41" s="56" t="s">
        <v>7</v>
      </c>
      <c r="B41" s="57">
        <v>721.72</v>
      </c>
      <c r="C41" s="57">
        <v>645.14</v>
      </c>
      <c r="D41" s="57">
        <v>712.48</v>
      </c>
      <c r="E41" s="57">
        <v>763.08</v>
      </c>
      <c r="F41" s="57">
        <v>832.8</v>
      </c>
      <c r="G41" s="57">
        <v>745.98</v>
      </c>
      <c r="H41" s="57">
        <v>882.54</v>
      </c>
      <c r="I41" s="57">
        <v>844.84</v>
      </c>
      <c r="J41" s="57">
        <v>872.18</v>
      </c>
      <c r="K41" s="57">
        <v>809.02</v>
      </c>
      <c r="L41" s="57">
        <v>743.94</v>
      </c>
      <c r="M41" s="57">
        <v>797.14</v>
      </c>
      <c r="N41" s="24">
        <f t="shared" si="3"/>
        <v>9370.86</v>
      </c>
    </row>
    <row r="42" spans="1:14" ht="14.25">
      <c r="A42" s="24" t="s">
        <v>8</v>
      </c>
      <c r="B42" s="25">
        <v>612.8291883722577</v>
      </c>
      <c r="C42" s="25">
        <v>542.8104483530541</v>
      </c>
      <c r="D42" s="25">
        <v>602.6389376343596</v>
      </c>
      <c r="E42" s="25">
        <v>701.1512215392606</v>
      </c>
      <c r="F42" s="25">
        <v>667.4994924622034</v>
      </c>
      <c r="G42" s="25">
        <v>624.81342915993</v>
      </c>
      <c r="H42" s="25">
        <v>808.6871983032105</v>
      </c>
      <c r="I42" s="25">
        <v>813.1678264233217</v>
      </c>
      <c r="J42" s="25">
        <v>708.4503110836225</v>
      </c>
      <c r="K42" s="25">
        <v>725.7646246189224</v>
      </c>
      <c r="L42" s="25">
        <v>613</v>
      </c>
      <c r="M42" s="25">
        <v>687.07</v>
      </c>
      <c r="N42" s="24">
        <f t="shared" si="3"/>
        <v>8107.882677950141</v>
      </c>
    </row>
    <row r="43" spans="1:14" ht="14.25">
      <c r="A43" s="56" t="s">
        <v>9</v>
      </c>
      <c r="B43" s="61">
        <v>305.80197209468196</v>
      </c>
      <c r="C43" s="57">
        <v>279.78199794731444</v>
      </c>
      <c r="D43" s="57">
        <v>290.73376586741887</v>
      </c>
      <c r="E43" s="57">
        <v>306.34395305554943</v>
      </c>
      <c r="F43" s="57">
        <v>326.51778122195935</v>
      </c>
      <c r="G43" s="57">
        <v>323.7935958459541</v>
      </c>
      <c r="H43" s="45">
        <v>336.5453463976945</v>
      </c>
      <c r="I43" s="57">
        <v>320.2522013590125</v>
      </c>
      <c r="J43" s="58">
        <v>324.7113136903793</v>
      </c>
      <c r="K43" s="57">
        <v>342.94045653866647</v>
      </c>
      <c r="L43" s="57">
        <v>316.44</v>
      </c>
      <c r="M43" s="57">
        <v>324.76</v>
      </c>
      <c r="N43" s="24">
        <f t="shared" si="3"/>
        <v>3798.6223840186303</v>
      </c>
    </row>
    <row r="44" spans="1:14" ht="14.25">
      <c r="A44" s="24" t="s">
        <v>10</v>
      </c>
      <c r="B44" s="25">
        <v>247.73081162774218</v>
      </c>
      <c r="C44" s="25">
        <v>208.76955164694598</v>
      </c>
      <c r="D44" s="25">
        <v>240.1410623656403</v>
      </c>
      <c r="E44" s="25">
        <v>266.5287784607394</v>
      </c>
      <c r="F44" s="25">
        <v>260.20050753779645</v>
      </c>
      <c r="G44" s="25">
        <v>233.36657084006998</v>
      </c>
      <c r="H44" s="25">
        <v>297.3728016967895</v>
      </c>
      <c r="I44" s="25">
        <v>307.29217357667824</v>
      </c>
      <c r="J44" s="25">
        <v>288.62968891637763</v>
      </c>
      <c r="K44" s="25">
        <v>308.7953753810774</v>
      </c>
      <c r="L44" s="25">
        <v>227.27</v>
      </c>
      <c r="M44" s="25">
        <v>199.87</v>
      </c>
      <c r="N44" s="24">
        <f t="shared" si="3"/>
        <v>3085.967322049857</v>
      </c>
    </row>
    <row r="45" spans="1:14" ht="14.25">
      <c r="A45" s="26" t="s">
        <v>11</v>
      </c>
      <c r="B45" s="27">
        <v>242.16076629041683</v>
      </c>
      <c r="C45" s="27">
        <v>209.72930110548998</v>
      </c>
      <c r="D45" s="27">
        <v>240.12298571369755</v>
      </c>
      <c r="E45" s="27">
        <v>264.2184193475477</v>
      </c>
      <c r="F45" s="27">
        <v>272.5542948004452</v>
      </c>
      <c r="G45" s="27">
        <v>249.17255939109714</v>
      </c>
      <c r="H45" s="27">
        <v>292.97595174013924</v>
      </c>
      <c r="I45" s="27">
        <v>324.42702753830775</v>
      </c>
      <c r="J45" s="27">
        <v>316.1414199680979</v>
      </c>
      <c r="K45" s="27">
        <v>275.2923909929104</v>
      </c>
      <c r="L45" s="27">
        <v>265.4930832646331</v>
      </c>
      <c r="M45" s="27">
        <v>255.92</v>
      </c>
      <c r="N45" s="24">
        <f t="shared" si="3"/>
        <v>3208.208200152783</v>
      </c>
    </row>
    <row r="46" spans="1:14" ht="14.25">
      <c r="A46" s="24" t="s">
        <v>12</v>
      </c>
      <c r="B46" s="25">
        <v>198.7976375956284</v>
      </c>
      <c r="C46" s="25">
        <v>172.962417967041</v>
      </c>
      <c r="D46" s="25">
        <v>185.27116623504483</v>
      </c>
      <c r="E46" s="25">
        <v>213.41434528773976</v>
      </c>
      <c r="F46" s="25">
        <v>210.70545665410265</v>
      </c>
      <c r="G46" s="25">
        <v>185.90142046326125</v>
      </c>
      <c r="H46" s="25">
        <v>237.62602072127362</v>
      </c>
      <c r="I46" s="25">
        <v>231.79547120983395</v>
      </c>
      <c r="J46" s="25">
        <v>198.90082616179</v>
      </c>
      <c r="K46" s="25">
        <v>216.88075086174672</v>
      </c>
      <c r="L46" s="25">
        <v>191.59591031762506</v>
      </c>
      <c r="M46" s="25">
        <v>195.27</v>
      </c>
      <c r="N46" s="24">
        <f t="shared" si="3"/>
        <v>2439.1214234750873</v>
      </c>
    </row>
    <row r="47" spans="1:14" ht="14.25">
      <c r="A47" s="26" t="s">
        <v>37</v>
      </c>
      <c r="B47" s="27">
        <v>159.48302426229506</v>
      </c>
      <c r="C47" s="27">
        <v>127.81709202275049</v>
      </c>
      <c r="D47" s="27">
        <v>137.3781289728827</v>
      </c>
      <c r="E47" s="27">
        <v>167.63454545454545</v>
      </c>
      <c r="F47" s="27">
        <v>156.98609452015077</v>
      </c>
      <c r="G47" s="27">
        <v>136.34150110665527</v>
      </c>
      <c r="H47" s="27">
        <v>171.30997436915635</v>
      </c>
      <c r="I47" s="27">
        <v>189.57414707785205</v>
      </c>
      <c r="J47" s="27">
        <v>153.11084911072862</v>
      </c>
      <c r="K47" s="27">
        <v>164.76163461937784</v>
      </c>
      <c r="L47" s="27">
        <v>154.11101930662238</v>
      </c>
      <c r="M47" s="27">
        <v>159.85</v>
      </c>
      <c r="N47" s="24">
        <f t="shared" si="3"/>
        <v>1878.3580108230171</v>
      </c>
    </row>
    <row r="48" spans="1:14" ht="14.25">
      <c r="A48" s="24" t="s">
        <v>13</v>
      </c>
      <c r="B48" s="25">
        <v>146.5309847100254</v>
      </c>
      <c r="C48" s="25">
        <v>130.84726650701333</v>
      </c>
      <c r="D48" s="25">
        <v>130.1047108603667</v>
      </c>
      <c r="E48" s="25">
        <v>150.94362199207376</v>
      </c>
      <c r="F48" s="25">
        <v>147.48614976751776</v>
      </c>
      <c r="G48" s="25">
        <v>129.79402855906534</v>
      </c>
      <c r="H48" s="25">
        <v>138.1874720461095</v>
      </c>
      <c r="I48" s="25">
        <v>147.87971935185556</v>
      </c>
      <c r="J48" s="25">
        <v>140.95872375061046</v>
      </c>
      <c r="K48" s="25">
        <v>171.1651211015942</v>
      </c>
      <c r="L48" s="25">
        <v>138.21</v>
      </c>
      <c r="M48" s="25">
        <v>141.95</v>
      </c>
      <c r="N48" s="24">
        <f t="shared" si="3"/>
        <v>1714.0577986462322</v>
      </c>
    </row>
    <row r="49" spans="1:14" ht="14.25">
      <c r="A49" s="26" t="s">
        <v>14</v>
      </c>
      <c r="B49" s="27">
        <v>117.29933814207651</v>
      </c>
      <c r="C49" s="27">
        <v>102.12049001020854</v>
      </c>
      <c r="D49" s="27">
        <v>110.93070479207243</v>
      </c>
      <c r="E49" s="27">
        <v>124.15110925771475</v>
      </c>
      <c r="F49" s="27">
        <v>111.9484488257466</v>
      </c>
      <c r="G49" s="27">
        <v>106.8970784300835</v>
      </c>
      <c r="H49" s="27">
        <v>129.46400490957006</v>
      </c>
      <c r="I49" s="27">
        <v>137.47038171231398</v>
      </c>
      <c r="J49" s="27">
        <v>126.92832472748134</v>
      </c>
      <c r="K49" s="27">
        <v>121.75761451887536</v>
      </c>
      <c r="L49" s="27">
        <v>121.59307037575253</v>
      </c>
      <c r="M49" s="27">
        <v>123.58</v>
      </c>
      <c r="N49" s="24">
        <f t="shared" si="3"/>
        <v>1434.1405657018954</v>
      </c>
    </row>
    <row r="50" spans="1:14" ht="14.25">
      <c r="A50" s="24" t="s">
        <v>15</v>
      </c>
      <c r="B50" s="25">
        <v>108.47052390160542</v>
      </c>
      <c r="C50" s="25">
        <v>95.72400037474236</v>
      </c>
      <c r="D50" s="25">
        <v>102.16789493186215</v>
      </c>
      <c r="E50" s="25">
        <v>119.77337753333836</v>
      </c>
      <c r="F50" s="25">
        <v>128.20177452695182</v>
      </c>
      <c r="G50" s="25">
        <v>109.49019758591528</v>
      </c>
      <c r="H50" s="25">
        <v>125.67370023201858</v>
      </c>
      <c r="I50" s="25">
        <v>137.76435640353486</v>
      </c>
      <c r="J50" s="25">
        <v>128.5532120186204</v>
      </c>
      <c r="K50" s="25">
        <v>117.34734746354185</v>
      </c>
      <c r="L50" s="25">
        <v>109.42258037922507</v>
      </c>
      <c r="M50" s="25">
        <v>109.9</v>
      </c>
      <c r="N50" s="24">
        <f t="shared" si="3"/>
        <v>1392.4889653513565</v>
      </c>
    </row>
    <row r="51" spans="1:14" ht="14.25">
      <c r="A51" s="26" t="s">
        <v>16</v>
      </c>
      <c r="B51" s="27">
        <v>69.76168727796016</v>
      </c>
      <c r="C51" s="27">
        <v>64.1012403972269</v>
      </c>
      <c r="D51" s="27">
        <v>67.2336777965334</v>
      </c>
      <c r="E51" s="27">
        <v>74.03513297671965</v>
      </c>
      <c r="F51" s="27">
        <v>62.07158371760217</v>
      </c>
      <c r="G51" s="27">
        <v>81.10026139770893</v>
      </c>
      <c r="H51" s="27">
        <v>113.2816705336427</v>
      </c>
      <c r="I51" s="27">
        <v>148.85587871253685</v>
      </c>
      <c r="J51" s="27">
        <v>86.28344151827858</v>
      </c>
      <c r="K51" s="27">
        <v>84.1457473459942</v>
      </c>
      <c r="L51" s="27">
        <v>67.47657048639736</v>
      </c>
      <c r="M51" s="27">
        <v>63.62</v>
      </c>
      <c r="N51" s="24">
        <f t="shared" si="3"/>
        <v>981.9668921606009</v>
      </c>
    </row>
    <row r="52" spans="1:14" ht="14.25">
      <c r="A52" s="24" t="s">
        <v>17</v>
      </c>
      <c r="B52" s="25">
        <v>56.48702253001754</v>
      </c>
      <c r="C52" s="25">
        <v>45.625458122540756</v>
      </c>
      <c r="D52" s="25">
        <v>50.87544155790687</v>
      </c>
      <c r="E52" s="25">
        <v>76.61307014239433</v>
      </c>
      <c r="F52" s="25">
        <v>63.45234695500079</v>
      </c>
      <c r="G52" s="25">
        <v>64.3569816252787</v>
      </c>
      <c r="H52" s="25">
        <v>104.90867749419955</v>
      </c>
      <c r="I52" s="25">
        <v>96.57273734562064</v>
      </c>
      <c r="J52" s="25">
        <v>77.78192649500309</v>
      </c>
      <c r="K52" s="25">
        <v>73.33451419755353</v>
      </c>
      <c r="L52" s="25">
        <v>57.90776586974443</v>
      </c>
      <c r="M52" s="25">
        <v>72.12</v>
      </c>
      <c r="N52" s="24">
        <f t="shared" si="3"/>
        <v>840.0359423352603</v>
      </c>
    </row>
    <row r="53" spans="1:14" ht="14.25">
      <c r="A53" s="26" t="s">
        <v>18</v>
      </c>
      <c r="B53" s="27">
        <v>17.72704319529265</v>
      </c>
      <c r="C53" s="27">
        <v>16.230735545672253</v>
      </c>
      <c r="D53" s="27">
        <v>16.921523272214383</v>
      </c>
      <c r="E53" s="27">
        <v>19.392424952376782</v>
      </c>
      <c r="F53" s="27">
        <v>17.37606901052288</v>
      </c>
      <c r="G53" s="27">
        <v>16.412375594980528</v>
      </c>
      <c r="H53" s="27">
        <v>22.547181556195962</v>
      </c>
      <c r="I53" s="27">
        <v>20.368079289131913</v>
      </c>
      <c r="J53" s="27">
        <v>20.249962559010257</v>
      </c>
      <c r="K53" s="27">
        <v>17.67442235973935</v>
      </c>
      <c r="L53" s="27">
        <v>17.74</v>
      </c>
      <c r="M53" s="27">
        <v>19.69</v>
      </c>
      <c r="N53" s="24">
        <f t="shared" si="3"/>
        <v>222.329817335137</v>
      </c>
    </row>
    <row r="54" spans="1:14" ht="14.25">
      <c r="A54" s="24" t="s">
        <v>38</v>
      </c>
      <c r="B54" s="25">
        <f aca="true" t="shared" si="4" ref="B54:M54">SUM(B39:B53)</f>
        <v>5430.2300000000005</v>
      </c>
      <c r="C54" s="25">
        <f t="shared" si="4"/>
        <v>4822.5</v>
      </c>
      <c r="D54" s="25">
        <f t="shared" si="4"/>
        <v>5349.860000000001</v>
      </c>
      <c r="E54" s="25">
        <f t="shared" si="4"/>
        <v>5714.91</v>
      </c>
      <c r="F54" s="25">
        <f t="shared" si="4"/>
        <v>5880.139999999999</v>
      </c>
      <c r="G54" s="25">
        <f t="shared" si="4"/>
        <v>5562.480000000001</v>
      </c>
      <c r="H54" s="25">
        <f t="shared" si="4"/>
        <v>6420.11</v>
      </c>
      <c r="I54" s="25">
        <f t="shared" si="4"/>
        <v>6472.03</v>
      </c>
      <c r="J54" s="25">
        <f>SUM(J39:J53)</f>
        <v>6139.83</v>
      </c>
      <c r="K54" s="25">
        <f t="shared" si="4"/>
        <v>6085.94</v>
      </c>
      <c r="L54" s="25">
        <f t="shared" si="4"/>
        <v>5412.32</v>
      </c>
      <c r="M54" s="25">
        <f t="shared" si="4"/>
        <v>5637.54</v>
      </c>
      <c r="N54" s="24">
        <f t="shared" si="3"/>
        <v>68927.89</v>
      </c>
    </row>
    <row r="55" spans="1:14" s="63" customFormat="1" ht="14.25">
      <c r="A55" s="28"/>
      <c r="B55" s="29"/>
      <c r="C55" s="29"/>
      <c r="D55" s="30"/>
      <c r="E55" s="30"/>
      <c r="F55" s="30"/>
      <c r="G55" s="30"/>
      <c r="H55" s="31"/>
      <c r="I55" s="31"/>
      <c r="J55" s="31"/>
      <c r="K55" s="30"/>
      <c r="L55" s="30"/>
      <c r="M55" s="30"/>
      <c r="N55" s="30"/>
    </row>
    <row r="56" spans="1:14" s="63" customFormat="1" ht="15" thickBot="1">
      <c r="A56" s="28" t="s">
        <v>67</v>
      </c>
      <c r="B56" s="29"/>
      <c r="C56" s="29"/>
      <c r="D56" s="30"/>
      <c r="E56" s="30"/>
      <c r="F56" s="30"/>
      <c r="G56" s="30"/>
      <c r="H56" s="31"/>
      <c r="I56" s="31"/>
      <c r="J56" s="31"/>
      <c r="K56" s="30"/>
      <c r="L56" s="30"/>
      <c r="M56" s="30"/>
      <c r="N56" s="30"/>
    </row>
    <row r="57" spans="1:14" s="63" customFormat="1" ht="43.5" customHeight="1">
      <c r="A57" s="17" t="s">
        <v>19</v>
      </c>
      <c r="B57" s="18" t="s">
        <v>20</v>
      </c>
      <c r="C57" s="18" t="s">
        <v>21</v>
      </c>
      <c r="D57" s="18" t="s">
        <v>22</v>
      </c>
      <c r="E57" s="18" t="s">
        <v>23</v>
      </c>
      <c r="F57" s="18" t="s">
        <v>24</v>
      </c>
      <c r="G57" s="18" t="s">
        <v>25</v>
      </c>
      <c r="H57" s="18" t="s">
        <v>26</v>
      </c>
      <c r="I57" s="18" t="s">
        <v>27</v>
      </c>
      <c r="J57" s="18" t="s">
        <v>28</v>
      </c>
      <c r="K57" s="18" t="s">
        <v>29</v>
      </c>
      <c r="L57" s="18" t="s">
        <v>30</v>
      </c>
      <c r="M57" s="18" t="s">
        <v>31</v>
      </c>
      <c r="N57" s="19" t="s">
        <v>65</v>
      </c>
    </row>
    <row r="58" spans="1:14" ht="14.25">
      <c r="A58" s="26" t="s">
        <v>68</v>
      </c>
      <c r="B58" s="27">
        <v>184.48</v>
      </c>
      <c r="C58" s="27">
        <v>187.92</v>
      </c>
      <c r="D58" s="27">
        <v>195.54</v>
      </c>
      <c r="E58" s="27">
        <v>192.9</v>
      </c>
      <c r="F58" s="27">
        <v>229.9</v>
      </c>
      <c r="G58" s="27">
        <v>203.56</v>
      </c>
      <c r="H58" s="27">
        <v>198.2</v>
      </c>
      <c r="I58" s="27">
        <v>193.4</v>
      </c>
      <c r="J58" s="27">
        <v>204.64</v>
      </c>
      <c r="K58" s="27">
        <v>227.42</v>
      </c>
      <c r="L58" s="27">
        <v>203.46</v>
      </c>
      <c r="M58" s="27">
        <v>181.72</v>
      </c>
      <c r="N58" s="24">
        <f aca="true" t="shared" si="5" ref="N58:N63">SUM(B58:M58)</f>
        <v>2403.14</v>
      </c>
    </row>
    <row r="59" spans="1:14" ht="14.25">
      <c r="A59" s="24" t="s">
        <v>56</v>
      </c>
      <c r="B59" s="25">
        <v>60.68</v>
      </c>
      <c r="C59" s="25">
        <v>88.42</v>
      </c>
      <c r="D59" s="25">
        <v>99.16</v>
      </c>
      <c r="E59" s="25">
        <v>89.02</v>
      </c>
      <c r="F59" s="25">
        <v>122.68</v>
      </c>
      <c r="G59" s="25">
        <v>91.72</v>
      </c>
      <c r="H59" s="25">
        <v>97.3</v>
      </c>
      <c r="I59" s="25">
        <v>133.9</v>
      </c>
      <c r="J59" s="25">
        <v>126.36</v>
      </c>
      <c r="K59" s="25">
        <v>116.68</v>
      </c>
      <c r="L59" s="25">
        <v>99.52</v>
      </c>
      <c r="M59" s="25">
        <v>89.2</v>
      </c>
      <c r="N59" s="24">
        <f t="shared" si="5"/>
        <v>1214.6399999999999</v>
      </c>
    </row>
    <row r="60" spans="1:14" ht="14.25">
      <c r="A60" s="26" t="s">
        <v>69</v>
      </c>
      <c r="B60" s="27">
        <v>140.04000000000002</v>
      </c>
      <c r="C60" s="27">
        <v>152.82</v>
      </c>
      <c r="D60" s="64">
        <v>172.22</v>
      </c>
      <c r="E60" s="27">
        <v>137.78</v>
      </c>
      <c r="F60" s="27">
        <v>127.3</v>
      </c>
      <c r="G60" s="27">
        <v>147.42</v>
      </c>
      <c r="H60" s="27">
        <f>100.8+65.42</f>
        <v>166.22</v>
      </c>
      <c r="I60" s="27">
        <f>94.7+47.84</f>
        <v>142.54000000000002</v>
      </c>
      <c r="J60" s="27">
        <f>53.6+57.76</f>
        <v>111.36</v>
      </c>
      <c r="K60" s="27">
        <f>86.1+67.48</f>
        <v>153.57999999999998</v>
      </c>
      <c r="L60" s="27">
        <f>65.38+122.3</f>
        <v>187.68</v>
      </c>
      <c r="M60" s="27">
        <f>41.14+118.8</f>
        <v>159.94</v>
      </c>
      <c r="N60" s="24">
        <f t="shared" si="5"/>
        <v>1798.8999999999999</v>
      </c>
    </row>
    <row r="61" spans="1:14" ht="14.25">
      <c r="A61" s="59" t="s">
        <v>35</v>
      </c>
      <c r="B61" s="60">
        <v>37.32</v>
      </c>
      <c r="C61" s="60">
        <v>44.46</v>
      </c>
      <c r="D61" s="60">
        <v>46.98</v>
      </c>
      <c r="E61" s="60">
        <v>40.24</v>
      </c>
      <c r="F61" s="60">
        <v>42.42</v>
      </c>
      <c r="G61" s="60">
        <v>38.38</v>
      </c>
      <c r="H61" s="60">
        <v>41.08</v>
      </c>
      <c r="I61" s="60">
        <v>28.7</v>
      </c>
      <c r="J61" s="60">
        <v>35.06</v>
      </c>
      <c r="K61" s="60">
        <v>41.56</v>
      </c>
      <c r="L61" s="60">
        <v>37.3</v>
      </c>
      <c r="M61" s="60">
        <v>24.66</v>
      </c>
      <c r="N61" s="24">
        <f t="shared" si="5"/>
        <v>458.16</v>
      </c>
    </row>
    <row r="62" spans="1:14" ht="14.25">
      <c r="A62" s="26" t="s">
        <v>36</v>
      </c>
      <c r="B62" s="27">
        <v>32.02</v>
      </c>
      <c r="C62" s="65">
        <v>32.26</v>
      </c>
      <c r="D62" s="27">
        <v>29.94</v>
      </c>
      <c r="E62" s="27">
        <v>21.68</v>
      </c>
      <c r="F62" s="27">
        <v>38</v>
      </c>
      <c r="G62" s="27">
        <v>32.32</v>
      </c>
      <c r="H62" s="27">
        <v>34.34</v>
      </c>
      <c r="I62" s="27">
        <v>22.4</v>
      </c>
      <c r="J62" s="27">
        <v>32.6</v>
      </c>
      <c r="K62" s="27">
        <v>29.66</v>
      </c>
      <c r="L62" s="27">
        <v>34.64</v>
      </c>
      <c r="M62" s="27">
        <v>18.84</v>
      </c>
      <c r="N62" s="24">
        <f t="shared" si="5"/>
        <v>358.7</v>
      </c>
    </row>
    <row r="63" spans="1:14" s="63" customFormat="1" ht="14.25">
      <c r="A63" s="24" t="s">
        <v>38</v>
      </c>
      <c r="B63" s="25">
        <f>SUM(B58:B62)</f>
        <v>454.54</v>
      </c>
      <c r="C63" s="25">
        <f aca="true" t="shared" si="6" ref="C63:M63">SUM(C58:C62)</f>
        <v>505.87999999999994</v>
      </c>
      <c r="D63" s="25">
        <f t="shared" si="6"/>
        <v>543.84</v>
      </c>
      <c r="E63" s="25">
        <f t="shared" si="6"/>
        <v>481.62000000000006</v>
      </c>
      <c r="F63" s="25">
        <f t="shared" si="6"/>
        <v>560.3000000000001</v>
      </c>
      <c r="G63" s="25">
        <f t="shared" si="6"/>
        <v>513.4</v>
      </c>
      <c r="H63" s="25">
        <f t="shared" si="6"/>
        <v>537.14</v>
      </c>
      <c r="I63" s="25">
        <f t="shared" si="6"/>
        <v>520.94</v>
      </c>
      <c r="J63" s="25">
        <f t="shared" si="6"/>
        <v>510.02000000000004</v>
      </c>
      <c r="K63" s="25">
        <f t="shared" si="6"/>
        <v>568.9</v>
      </c>
      <c r="L63" s="25">
        <f t="shared" si="6"/>
        <v>562.6</v>
      </c>
      <c r="M63" s="25">
        <f t="shared" si="6"/>
        <v>474.36</v>
      </c>
      <c r="N63" s="24">
        <f t="shared" si="5"/>
        <v>6233.54</v>
      </c>
    </row>
    <row r="64" spans="1:14" s="63" customFormat="1" ht="14.25">
      <c r="A64" s="28"/>
      <c r="B64" s="29"/>
      <c r="C64" s="29"/>
      <c r="D64" s="29"/>
      <c r="E64" s="30"/>
      <c r="F64" s="30"/>
      <c r="G64" s="30"/>
      <c r="H64" s="31"/>
      <c r="I64" s="31"/>
      <c r="J64" s="31"/>
      <c r="K64" s="30"/>
      <c r="L64" s="30"/>
      <c r="M64" s="30"/>
      <c r="N64" s="30"/>
    </row>
    <row r="65" spans="1:14" s="63" customFormat="1" ht="15" thickBot="1">
      <c r="A65" s="28" t="s">
        <v>70</v>
      </c>
      <c r="B65" s="29"/>
      <c r="C65" s="29"/>
      <c r="D65" s="30"/>
      <c r="E65" s="30"/>
      <c r="F65" s="30"/>
      <c r="G65" s="30"/>
      <c r="H65" s="31"/>
      <c r="I65" s="31"/>
      <c r="J65" s="31"/>
      <c r="K65" s="30"/>
      <c r="L65" s="30"/>
      <c r="M65" s="30"/>
      <c r="N65" s="30"/>
    </row>
    <row r="66" spans="1:14" s="63" customFormat="1" ht="14.25">
      <c r="A66" s="17" t="s">
        <v>19</v>
      </c>
      <c r="B66" s="18" t="s">
        <v>20</v>
      </c>
      <c r="C66" s="18" t="s">
        <v>21</v>
      </c>
      <c r="D66" s="18" t="s">
        <v>22</v>
      </c>
      <c r="E66" s="18" t="s">
        <v>23</v>
      </c>
      <c r="F66" s="18" t="s">
        <v>24</v>
      </c>
      <c r="G66" s="18" t="s">
        <v>25</v>
      </c>
      <c r="H66" s="18" t="s">
        <v>26</v>
      </c>
      <c r="I66" s="18" t="s">
        <v>27</v>
      </c>
      <c r="J66" s="18" t="s">
        <v>28</v>
      </c>
      <c r="K66" s="18" t="s">
        <v>29</v>
      </c>
      <c r="L66" s="18" t="s">
        <v>30</v>
      </c>
      <c r="M66" s="18" t="s">
        <v>31</v>
      </c>
      <c r="N66" s="19" t="s">
        <v>65</v>
      </c>
    </row>
    <row r="67" spans="1:14" s="63" customFormat="1" ht="14.25">
      <c r="A67" s="26" t="s">
        <v>68</v>
      </c>
      <c r="B67" s="27">
        <v>184.48</v>
      </c>
      <c r="C67" s="27">
        <v>187.92</v>
      </c>
      <c r="D67" s="27">
        <v>195.54</v>
      </c>
      <c r="E67" s="27">
        <v>192.9</v>
      </c>
      <c r="F67" s="27">
        <v>229.9</v>
      </c>
      <c r="G67" s="27">
        <v>203.56</v>
      </c>
      <c r="H67" s="27">
        <v>198.2</v>
      </c>
      <c r="I67" s="27">
        <f>I58</f>
        <v>193.4</v>
      </c>
      <c r="J67" s="27">
        <f>J58</f>
        <v>204.64</v>
      </c>
      <c r="K67" s="27">
        <f>K58</f>
        <v>227.42</v>
      </c>
      <c r="L67" s="27">
        <v>203.46</v>
      </c>
      <c r="M67" s="27">
        <v>181.78</v>
      </c>
      <c r="N67" s="24">
        <f aca="true" t="shared" si="7" ref="N67:N72">SUM(B67:M67)</f>
        <v>2403.2000000000003</v>
      </c>
    </row>
    <row r="68" spans="1:14" s="63" customFormat="1" ht="14.25">
      <c r="A68" s="24" t="s">
        <v>56</v>
      </c>
      <c r="B68" s="25">
        <v>60.68</v>
      </c>
      <c r="C68" s="25">
        <v>88.42</v>
      </c>
      <c r="D68" s="25">
        <v>99.16</v>
      </c>
      <c r="E68" s="25">
        <v>89.02</v>
      </c>
      <c r="F68" s="25">
        <v>122.68</v>
      </c>
      <c r="G68" s="25">
        <v>91.72</v>
      </c>
      <c r="H68" s="25">
        <v>97.3</v>
      </c>
      <c r="I68" s="25">
        <v>133.9</v>
      </c>
      <c r="J68" s="25">
        <v>126.36</v>
      </c>
      <c r="K68" s="25">
        <v>116.68</v>
      </c>
      <c r="L68" s="25">
        <v>99.52</v>
      </c>
      <c r="M68" s="25">
        <v>89.2</v>
      </c>
      <c r="N68" s="24">
        <f t="shared" si="7"/>
        <v>1214.6399999999999</v>
      </c>
    </row>
    <row r="69" spans="1:14" s="63" customFormat="1" ht="14.25">
      <c r="A69" s="26" t="s">
        <v>69</v>
      </c>
      <c r="B69" s="27">
        <v>136.96</v>
      </c>
      <c r="C69" s="27">
        <v>168.42</v>
      </c>
      <c r="D69" s="64">
        <v>167.04</v>
      </c>
      <c r="E69" s="27">
        <v>138.36</v>
      </c>
      <c r="F69" s="27">
        <v>140.52</v>
      </c>
      <c r="G69" s="27">
        <v>141.76</v>
      </c>
      <c r="H69" s="27">
        <v>167.46</v>
      </c>
      <c r="I69" s="27">
        <v>139.06</v>
      </c>
      <c r="J69" s="27">
        <v>103.08</v>
      </c>
      <c r="K69" s="27">
        <v>171.22</v>
      </c>
      <c r="L69" s="27">
        <v>146.06</v>
      </c>
      <c r="M69" s="27">
        <v>119.06</v>
      </c>
      <c r="N69" s="24">
        <f t="shared" si="7"/>
        <v>1738.9999999999998</v>
      </c>
    </row>
    <row r="70" spans="1:14" s="63" customFormat="1" ht="14.25">
      <c r="A70" s="59" t="s">
        <v>35</v>
      </c>
      <c r="B70" s="60">
        <v>40.16</v>
      </c>
      <c r="C70" s="60">
        <v>51.18</v>
      </c>
      <c r="D70" s="60">
        <v>39.3</v>
      </c>
      <c r="E70" s="60">
        <v>39.54</v>
      </c>
      <c r="F70" s="60">
        <v>43.02</v>
      </c>
      <c r="G70" s="60">
        <v>38.3</v>
      </c>
      <c r="H70" s="60">
        <v>45.62</v>
      </c>
      <c r="I70" s="60">
        <v>24.66</v>
      </c>
      <c r="J70" s="60">
        <v>33.92</v>
      </c>
      <c r="K70" s="60">
        <v>44.72</v>
      </c>
      <c r="L70" s="60">
        <v>36.96</v>
      </c>
      <c r="M70" s="60">
        <v>24.1</v>
      </c>
      <c r="N70" s="24">
        <f t="shared" si="7"/>
        <v>461.4800000000001</v>
      </c>
    </row>
    <row r="71" spans="1:14" s="63" customFormat="1" ht="14.25">
      <c r="A71" s="26" t="s">
        <v>36</v>
      </c>
      <c r="B71" s="27">
        <v>17.02</v>
      </c>
      <c r="C71" s="65">
        <v>33.42</v>
      </c>
      <c r="D71" s="27">
        <v>38.18</v>
      </c>
      <c r="E71" s="27">
        <v>22.68</v>
      </c>
      <c r="F71" s="27">
        <v>42</v>
      </c>
      <c r="G71" s="27">
        <v>32.8</v>
      </c>
      <c r="H71" s="27">
        <v>35.92</v>
      </c>
      <c r="I71" s="27">
        <v>28.6</v>
      </c>
      <c r="J71" s="27">
        <v>34.44</v>
      </c>
      <c r="K71" s="27">
        <v>31.68</v>
      </c>
      <c r="L71" s="27">
        <v>35.58</v>
      </c>
      <c r="M71" s="27">
        <v>20.8</v>
      </c>
      <c r="N71" s="24">
        <f t="shared" si="7"/>
        <v>373.12000000000006</v>
      </c>
    </row>
    <row r="72" spans="1:14" s="63" customFormat="1" ht="14.25">
      <c r="A72" s="24" t="s">
        <v>38</v>
      </c>
      <c r="B72" s="25">
        <f>SUM(B67:B71)</f>
        <v>439.29999999999995</v>
      </c>
      <c r="C72" s="25">
        <f aca="true" t="shared" si="8" ref="C72:M72">SUM(C67:C71)</f>
        <v>529.36</v>
      </c>
      <c r="D72" s="25">
        <f t="shared" si="8"/>
        <v>539.22</v>
      </c>
      <c r="E72" s="25">
        <f t="shared" si="8"/>
        <v>482.50000000000006</v>
      </c>
      <c r="F72" s="25">
        <f t="shared" si="8"/>
        <v>578.12</v>
      </c>
      <c r="G72" s="25">
        <f t="shared" si="8"/>
        <v>508.14</v>
      </c>
      <c r="H72" s="25">
        <f t="shared" si="8"/>
        <v>544.5</v>
      </c>
      <c r="I72" s="25">
        <f t="shared" si="8"/>
        <v>519.62</v>
      </c>
      <c r="J72" s="25">
        <f t="shared" si="8"/>
        <v>502.44</v>
      </c>
      <c r="K72" s="25">
        <f t="shared" si="8"/>
        <v>591.72</v>
      </c>
      <c r="L72" s="25">
        <f t="shared" si="8"/>
        <v>521.58</v>
      </c>
      <c r="M72" s="25">
        <f t="shared" si="8"/>
        <v>434.94000000000005</v>
      </c>
      <c r="N72" s="24">
        <f t="shared" si="7"/>
        <v>6191.4400000000005</v>
      </c>
    </row>
    <row r="73" spans="1:14" s="63" customFormat="1" ht="14.25">
      <c r="A73" s="28"/>
      <c r="B73" s="29"/>
      <c r="C73" s="29"/>
      <c r="D73" s="29"/>
      <c r="E73" s="30"/>
      <c r="F73" s="30"/>
      <c r="G73" s="30"/>
      <c r="H73" s="31"/>
      <c r="I73" s="31"/>
      <c r="J73" s="31"/>
      <c r="K73" s="30"/>
      <c r="L73" s="30"/>
      <c r="M73" s="30"/>
      <c r="N73" s="30"/>
    </row>
    <row r="74" spans="1:14" s="63" customFormat="1" ht="15" thickBot="1">
      <c r="A74" s="28"/>
      <c r="B74" s="29"/>
      <c r="C74" s="29"/>
      <c r="D74" s="29"/>
      <c r="E74" s="30"/>
      <c r="F74" s="30"/>
      <c r="G74" s="30"/>
      <c r="H74" s="31"/>
      <c r="I74" s="31"/>
      <c r="J74" s="31"/>
      <c r="K74" s="30"/>
      <c r="L74" s="30"/>
      <c r="M74" s="30"/>
      <c r="N74" s="30"/>
    </row>
    <row r="75" spans="1:14" s="63" customFormat="1" ht="21" thickBot="1">
      <c r="A75" s="66" t="s">
        <v>71</v>
      </c>
      <c r="B75" s="29"/>
      <c r="C75" s="29"/>
      <c r="D75" s="29"/>
      <c r="E75" s="30"/>
      <c r="F75" s="30"/>
      <c r="G75" s="30"/>
      <c r="H75" s="31"/>
      <c r="I75" s="31"/>
      <c r="J75" s="31"/>
      <c r="K75" s="30"/>
      <c r="L75" s="30"/>
      <c r="M75" s="30"/>
      <c r="N75" s="30"/>
    </row>
    <row r="76" spans="1:14" s="63" customFormat="1" ht="14.25">
      <c r="A76" s="28"/>
      <c r="B76" s="29"/>
      <c r="C76" s="29"/>
      <c r="D76" s="29"/>
      <c r="E76" s="30"/>
      <c r="F76" s="30"/>
      <c r="G76" s="30"/>
      <c r="H76" s="31"/>
      <c r="I76" s="31"/>
      <c r="J76" s="31"/>
      <c r="K76" s="30"/>
      <c r="L76" s="30"/>
      <c r="M76" s="30"/>
      <c r="N76" s="30"/>
    </row>
    <row r="77" spans="1:14" s="63" customFormat="1" ht="15" thickBot="1">
      <c r="A77" s="28" t="s">
        <v>72</v>
      </c>
      <c r="B77" s="29"/>
      <c r="C77" s="29"/>
      <c r="D77" s="29"/>
      <c r="E77" s="30"/>
      <c r="F77" s="30"/>
      <c r="G77" s="30"/>
      <c r="H77" s="31"/>
      <c r="I77" s="31"/>
      <c r="J77" s="31"/>
      <c r="K77" s="30"/>
      <c r="L77" s="30"/>
      <c r="M77" s="30"/>
      <c r="N77" s="30"/>
    </row>
    <row r="78" spans="1:14" s="63" customFormat="1" ht="14.25">
      <c r="A78" s="17" t="s">
        <v>39</v>
      </c>
      <c r="B78" s="18" t="s">
        <v>20</v>
      </c>
      <c r="C78" s="18" t="s">
        <v>21</v>
      </c>
      <c r="D78" s="18" t="s">
        <v>22</v>
      </c>
      <c r="E78" s="18" t="s">
        <v>23</v>
      </c>
      <c r="F78" s="18" t="s">
        <v>24</v>
      </c>
      <c r="G78" s="18" t="s">
        <v>25</v>
      </c>
      <c r="H78" s="18" t="s">
        <v>26</v>
      </c>
      <c r="I78" s="18" t="s">
        <v>27</v>
      </c>
      <c r="J78" s="18" t="s">
        <v>28</v>
      </c>
      <c r="K78" s="18" t="s">
        <v>29</v>
      </c>
      <c r="L78" s="18" t="s">
        <v>30</v>
      </c>
      <c r="M78" s="18" t="s">
        <v>31</v>
      </c>
      <c r="N78" s="19" t="s">
        <v>65</v>
      </c>
    </row>
    <row r="79" spans="1:14" s="63" customFormat="1" ht="14.25">
      <c r="A79" s="24" t="s">
        <v>40</v>
      </c>
      <c r="B79" s="36">
        <v>70.66</v>
      </c>
      <c r="C79" s="36">
        <v>58.6</v>
      </c>
      <c r="D79" s="67">
        <v>60.92</v>
      </c>
      <c r="E79" s="36">
        <v>71.6</v>
      </c>
      <c r="F79" s="36">
        <v>74.46</v>
      </c>
      <c r="G79" s="68">
        <v>67.08</v>
      </c>
      <c r="H79" s="68">
        <v>86.38</v>
      </c>
      <c r="I79" s="68">
        <v>83.36</v>
      </c>
      <c r="J79" s="68">
        <v>76.44</v>
      </c>
      <c r="K79" s="68">
        <v>78.68</v>
      </c>
      <c r="L79" s="68">
        <v>71.4</v>
      </c>
      <c r="M79" s="68">
        <v>77.36</v>
      </c>
      <c r="N79" s="69">
        <f>SUM(B79:M79)</f>
        <v>876.94</v>
      </c>
    </row>
    <row r="80" spans="1:14" s="63" customFormat="1" ht="14.25">
      <c r="A80" s="26" t="s">
        <v>41</v>
      </c>
      <c r="B80" s="37">
        <v>67.44</v>
      </c>
      <c r="C80" s="37">
        <v>53.46</v>
      </c>
      <c r="D80" s="37">
        <v>52.06</v>
      </c>
      <c r="E80" s="37">
        <v>61.22</v>
      </c>
      <c r="F80" s="37">
        <v>63.38</v>
      </c>
      <c r="G80" s="46">
        <v>54.72</v>
      </c>
      <c r="H80" s="46">
        <v>68.84</v>
      </c>
      <c r="I80" s="46">
        <v>65.44</v>
      </c>
      <c r="J80" s="46">
        <v>58.08</v>
      </c>
      <c r="K80" s="46">
        <v>71.92</v>
      </c>
      <c r="L80" s="46">
        <v>60.08</v>
      </c>
      <c r="M80" s="46">
        <v>61.66</v>
      </c>
      <c r="N80" s="69">
        <f aca="true" t="shared" si="9" ref="N80:N85">SUM(B80:M80)</f>
        <v>738.3</v>
      </c>
    </row>
    <row r="81" spans="1:14" s="63" customFormat="1" ht="14.25">
      <c r="A81" s="24" t="s">
        <v>42</v>
      </c>
      <c r="B81" s="36">
        <v>39.82</v>
      </c>
      <c r="C81" s="36">
        <v>35.76</v>
      </c>
      <c r="D81" s="36">
        <v>37.78</v>
      </c>
      <c r="E81" s="36">
        <v>45.88</v>
      </c>
      <c r="F81" s="36">
        <v>46.24</v>
      </c>
      <c r="G81" s="68">
        <v>43.38</v>
      </c>
      <c r="H81" s="68">
        <v>56.4</v>
      </c>
      <c r="I81" s="68">
        <v>48.9</v>
      </c>
      <c r="J81" s="68">
        <v>45.98</v>
      </c>
      <c r="K81" s="68">
        <v>43.44</v>
      </c>
      <c r="L81" s="68">
        <v>47.36</v>
      </c>
      <c r="M81" s="68">
        <v>41.52</v>
      </c>
      <c r="N81" s="69">
        <f t="shared" si="9"/>
        <v>532.46</v>
      </c>
    </row>
    <row r="82" spans="1:14" s="63" customFormat="1" ht="14.25">
      <c r="A82" s="26" t="s">
        <v>43</v>
      </c>
      <c r="B82" s="37">
        <v>28.78</v>
      </c>
      <c r="C82" s="37">
        <v>32.3</v>
      </c>
      <c r="D82" s="37">
        <v>41.04</v>
      </c>
      <c r="E82" s="37">
        <v>32.82</v>
      </c>
      <c r="F82" s="37">
        <v>43.02</v>
      </c>
      <c r="G82" s="46">
        <v>40.56</v>
      </c>
      <c r="H82" s="46">
        <v>45</v>
      </c>
      <c r="I82" s="46">
        <v>51.38</v>
      </c>
      <c r="J82" s="46">
        <v>42.8</v>
      </c>
      <c r="K82" s="46">
        <v>43.14</v>
      </c>
      <c r="L82" s="46">
        <v>39.42</v>
      </c>
      <c r="M82" s="46">
        <v>38.74</v>
      </c>
      <c r="N82" s="69">
        <f t="shared" si="9"/>
        <v>479</v>
      </c>
    </row>
    <row r="83" spans="1:14" s="63" customFormat="1" ht="14.25">
      <c r="A83" s="24" t="s">
        <v>7</v>
      </c>
      <c r="B83" s="36">
        <v>60.2</v>
      </c>
      <c r="C83" s="36">
        <v>54.76</v>
      </c>
      <c r="D83" s="36">
        <v>57.9</v>
      </c>
      <c r="E83" s="36">
        <v>62.62</v>
      </c>
      <c r="F83" s="36">
        <v>63.26</v>
      </c>
      <c r="G83" s="68">
        <v>63.94</v>
      </c>
      <c r="H83" s="68">
        <v>73</v>
      </c>
      <c r="I83" s="68">
        <v>70.2</v>
      </c>
      <c r="J83" s="68">
        <v>62.02</v>
      </c>
      <c r="K83" s="68">
        <v>68.22</v>
      </c>
      <c r="L83" s="68">
        <v>64.62</v>
      </c>
      <c r="M83" s="68">
        <v>66.64</v>
      </c>
      <c r="N83" s="69">
        <f t="shared" si="9"/>
        <v>767.38</v>
      </c>
    </row>
    <row r="84" spans="1:14" s="63" customFormat="1" ht="14.25">
      <c r="A84" s="26" t="s">
        <v>38</v>
      </c>
      <c r="B84" s="37">
        <f>SUM(B79:B83)</f>
        <v>266.9</v>
      </c>
      <c r="C84" s="37">
        <f aca="true" t="shared" si="10" ref="C84:M84">SUM(C79:C83)</f>
        <v>234.88</v>
      </c>
      <c r="D84" s="37">
        <f t="shared" si="10"/>
        <v>249.7</v>
      </c>
      <c r="E84" s="37">
        <f t="shared" si="10"/>
        <v>274.14</v>
      </c>
      <c r="F84" s="37">
        <f t="shared" si="10"/>
        <v>290.36</v>
      </c>
      <c r="G84" s="46">
        <f t="shared" si="10"/>
        <v>269.68</v>
      </c>
      <c r="H84" s="46">
        <f t="shared" si="10"/>
        <v>329.62</v>
      </c>
      <c r="I84" s="46">
        <f t="shared" si="10"/>
        <v>319.28000000000003</v>
      </c>
      <c r="J84" s="46">
        <f t="shared" si="10"/>
        <v>285.31999999999994</v>
      </c>
      <c r="K84" s="46">
        <f t="shared" si="10"/>
        <v>305.4</v>
      </c>
      <c r="L84" s="46">
        <f t="shared" si="10"/>
        <v>282.88000000000005</v>
      </c>
      <c r="M84" s="46">
        <f t="shared" si="10"/>
        <v>285.92</v>
      </c>
      <c r="N84" s="69">
        <f t="shared" si="9"/>
        <v>3394.0800000000004</v>
      </c>
    </row>
    <row r="85" spans="1:14" s="63" customFormat="1" ht="14.25">
      <c r="A85" s="26" t="s">
        <v>73</v>
      </c>
      <c r="B85" s="37">
        <v>75.88</v>
      </c>
      <c r="C85" s="37">
        <v>79.12</v>
      </c>
      <c r="D85" s="37">
        <v>69.48</v>
      </c>
      <c r="E85" s="37">
        <v>64.42</v>
      </c>
      <c r="F85" s="37">
        <v>91.2</v>
      </c>
      <c r="G85" s="46">
        <v>69.56</v>
      </c>
      <c r="H85" s="46">
        <v>82.04</v>
      </c>
      <c r="I85" s="46">
        <v>99.22</v>
      </c>
      <c r="J85" s="70">
        <v>71.58</v>
      </c>
      <c r="K85" s="46">
        <v>84.68</v>
      </c>
      <c r="L85" s="46">
        <v>95.04</v>
      </c>
      <c r="M85" s="46">
        <v>76.28</v>
      </c>
      <c r="N85" s="69">
        <f t="shared" si="9"/>
        <v>958.5</v>
      </c>
    </row>
    <row r="86" spans="1:14" s="63" customFormat="1" ht="14.25">
      <c r="A86" s="28"/>
      <c r="B86" s="71"/>
      <c r="C86" s="71"/>
      <c r="D86" s="71"/>
      <c r="E86" s="72"/>
      <c r="F86" s="73"/>
      <c r="G86" s="73"/>
      <c r="H86" s="31"/>
      <c r="I86" s="31"/>
      <c r="J86" s="31"/>
      <c r="K86" s="30"/>
      <c r="L86" s="30"/>
      <c r="M86" s="30"/>
      <c r="N86" s="28"/>
    </row>
    <row r="87" spans="1:14" s="63" customFormat="1" ht="14.25">
      <c r="A87" s="24" t="s">
        <v>58</v>
      </c>
      <c r="B87" s="36">
        <v>585.1</v>
      </c>
      <c r="C87" s="36">
        <v>519.46</v>
      </c>
      <c r="D87" s="36">
        <v>561.32</v>
      </c>
      <c r="E87" s="36">
        <v>639.82</v>
      </c>
      <c r="F87" s="68">
        <v>613.32</v>
      </c>
      <c r="G87" s="68">
        <v>620.84</v>
      </c>
      <c r="H87" s="74">
        <v>701.74</v>
      </c>
      <c r="I87" s="74">
        <v>737.38</v>
      </c>
      <c r="J87" s="74">
        <v>642.68</v>
      </c>
      <c r="K87" s="25">
        <v>624.04</v>
      </c>
      <c r="L87" s="25">
        <v>608.1</v>
      </c>
      <c r="M87" s="25">
        <v>625.02</v>
      </c>
      <c r="N87" s="24">
        <f>SUM(B87:M87)</f>
        <v>7478.8200000000015</v>
      </c>
    </row>
    <row r="88" spans="1:14" s="63" customFormat="1" ht="14.25">
      <c r="A88" s="28"/>
      <c r="B88" s="75"/>
      <c r="C88" s="75"/>
      <c r="D88" s="75"/>
      <c r="E88" s="73"/>
      <c r="F88" s="73"/>
      <c r="G88" s="73"/>
      <c r="H88" s="31"/>
      <c r="I88" s="31"/>
      <c r="J88" s="31"/>
      <c r="K88" s="30"/>
      <c r="L88" s="30"/>
      <c r="M88" s="30"/>
      <c r="N88" s="28"/>
    </row>
    <row r="89" spans="1:14" s="63" customFormat="1" ht="14.25">
      <c r="A89" s="28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63" customFormat="1" ht="15" thickBot="1">
      <c r="A90" s="32"/>
      <c r="B90" s="33"/>
      <c r="C90" s="33"/>
      <c r="D90" s="33"/>
      <c r="E90" s="33"/>
      <c r="F90" s="33"/>
      <c r="G90" s="34"/>
      <c r="H90" s="34"/>
      <c r="I90" s="35"/>
      <c r="J90" s="34"/>
      <c r="K90" s="34"/>
      <c r="L90" s="34"/>
      <c r="M90" s="34"/>
      <c r="N90" s="34"/>
    </row>
    <row r="91" spans="1:14" s="63" customFormat="1" ht="21" thickBot="1">
      <c r="A91" s="78" t="s">
        <v>75</v>
      </c>
      <c r="B91" s="33"/>
      <c r="C91" s="33"/>
      <c r="D91" s="33"/>
      <c r="E91" s="33"/>
      <c r="F91" s="33"/>
      <c r="G91" s="34"/>
      <c r="H91" s="34"/>
      <c r="I91" s="35"/>
      <c r="J91" s="34"/>
      <c r="K91" s="34"/>
      <c r="L91" s="34"/>
      <c r="M91" s="34"/>
      <c r="N91" s="34"/>
    </row>
    <row r="92" spans="1:14" s="63" customFormat="1" ht="14.25">
      <c r="A92" s="28"/>
      <c r="B92" s="33"/>
      <c r="C92" s="33"/>
      <c r="D92" s="33"/>
      <c r="E92" s="33"/>
      <c r="F92" s="33"/>
      <c r="G92" s="34"/>
      <c r="H92" s="34"/>
      <c r="I92" s="35"/>
      <c r="J92" s="34"/>
      <c r="K92" s="34"/>
      <c r="L92" s="34"/>
      <c r="M92" s="34"/>
      <c r="N92" s="34"/>
    </row>
    <row r="93" spans="1:14" s="63" customFormat="1" ht="15" thickBot="1">
      <c r="A93" s="32" t="s">
        <v>76</v>
      </c>
      <c r="B93" s="33"/>
      <c r="C93" s="33"/>
      <c r="D93" s="33"/>
      <c r="E93" s="33"/>
      <c r="F93" s="33"/>
      <c r="G93" s="34"/>
      <c r="H93" s="34"/>
      <c r="I93" s="35"/>
      <c r="J93" s="34"/>
      <c r="K93" s="34"/>
      <c r="L93" s="34"/>
      <c r="M93" s="34"/>
      <c r="N93" s="34"/>
    </row>
    <row r="94" spans="1:14" ht="14.25">
      <c r="A94" s="17" t="s">
        <v>19</v>
      </c>
      <c r="B94" s="18" t="s">
        <v>20</v>
      </c>
      <c r="C94" s="18" t="s">
        <v>21</v>
      </c>
      <c r="D94" s="18" t="s">
        <v>22</v>
      </c>
      <c r="E94" s="18" t="s">
        <v>23</v>
      </c>
      <c r="F94" s="18" t="s">
        <v>24</v>
      </c>
      <c r="G94" s="18" t="s">
        <v>25</v>
      </c>
      <c r="H94" s="18" t="s">
        <v>26</v>
      </c>
      <c r="I94" s="18" t="s">
        <v>27</v>
      </c>
      <c r="J94" s="18" t="s">
        <v>28</v>
      </c>
      <c r="K94" s="18" t="s">
        <v>29</v>
      </c>
      <c r="L94" s="18" t="s">
        <v>30</v>
      </c>
      <c r="M94" s="18" t="s">
        <v>31</v>
      </c>
      <c r="N94" s="19" t="s">
        <v>65</v>
      </c>
    </row>
    <row r="95" spans="1:14" ht="14.25">
      <c r="A95" s="24" t="s">
        <v>44</v>
      </c>
      <c r="B95" s="36">
        <v>83.68</v>
      </c>
      <c r="C95" s="36">
        <v>78.66</v>
      </c>
      <c r="D95" s="36">
        <v>80.2</v>
      </c>
      <c r="E95" s="68">
        <v>91.98</v>
      </c>
      <c r="F95" s="36">
        <v>90.06</v>
      </c>
      <c r="G95" s="36">
        <v>78.88</v>
      </c>
      <c r="H95" s="36">
        <v>88.58</v>
      </c>
      <c r="I95" s="36">
        <v>94.6</v>
      </c>
      <c r="J95" s="36">
        <v>99.75</v>
      </c>
      <c r="K95" s="36">
        <v>106.14</v>
      </c>
      <c r="L95" s="36">
        <v>82.26</v>
      </c>
      <c r="M95" s="36">
        <v>95.3</v>
      </c>
      <c r="N95" s="24">
        <f>SUM(B95:M95)</f>
        <v>1070.0900000000001</v>
      </c>
    </row>
    <row r="96" spans="1:14" ht="14.25">
      <c r="A96" s="26" t="s">
        <v>59</v>
      </c>
      <c r="B96" s="27">
        <v>0</v>
      </c>
      <c r="C96" s="77" t="s">
        <v>74</v>
      </c>
      <c r="D96" s="27">
        <v>0</v>
      </c>
      <c r="E96" s="77" t="s">
        <v>74</v>
      </c>
      <c r="F96" s="77" t="s">
        <v>74</v>
      </c>
      <c r="G96" s="77" t="s">
        <v>74</v>
      </c>
      <c r="H96" s="77" t="s">
        <v>74</v>
      </c>
      <c r="I96" s="77" t="s">
        <v>74</v>
      </c>
      <c r="J96" s="77" t="s">
        <v>74</v>
      </c>
      <c r="K96" s="27">
        <v>4.14</v>
      </c>
      <c r="L96" s="27">
        <v>17.4</v>
      </c>
      <c r="M96" s="27">
        <v>4.42</v>
      </c>
      <c r="N96" s="24">
        <f aca="true" t="shared" si="11" ref="N96:N101">SUM(B96:M96)</f>
        <v>25.96</v>
      </c>
    </row>
    <row r="97" spans="1:14" ht="14.25">
      <c r="A97" s="24" t="s">
        <v>45</v>
      </c>
      <c r="B97" s="36">
        <v>48.16</v>
      </c>
      <c r="C97" s="36">
        <v>38.62</v>
      </c>
      <c r="D97" s="36">
        <v>40.6</v>
      </c>
      <c r="E97" s="36">
        <v>42.5</v>
      </c>
      <c r="F97" s="36">
        <v>61.34</v>
      </c>
      <c r="G97" s="36">
        <v>44.18</v>
      </c>
      <c r="H97" s="36">
        <v>46.16</v>
      </c>
      <c r="I97" s="36">
        <v>42.66</v>
      </c>
      <c r="J97" s="36">
        <v>50.02</v>
      </c>
      <c r="K97" s="36">
        <v>50.12</v>
      </c>
      <c r="L97" s="36">
        <v>53.5</v>
      </c>
      <c r="M97" s="36">
        <v>45.3</v>
      </c>
      <c r="N97" s="24">
        <f t="shared" si="11"/>
        <v>563.1599999999999</v>
      </c>
    </row>
    <row r="98" spans="1:14" ht="14.25">
      <c r="A98" s="26" t="s">
        <v>46</v>
      </c>
      <c r="B98" s="37">
        <v>25.02</v>
      </c>
      <c r="C98" s="37">
        <v>29.42</v>
      </c>
      <c r="D98" s="37">
        <v>26.24</v>
      </c>
      <c r="E98" s="37">
        <v>30.22</v>
      </c>
      <c r="F98" s="37">
        <v>30.68</v>
      </c>
      <c r="G98" s="37">
        <v>28.32</v>
      </c>
      <c r="H98" s="37">
        <v>23.54</v>
      </c>
      <c r="I98" s="37">
        <v>35.56</v>
      </c>
      <c r="J98" s="27">
        <v>32</v>
      </c>
      <c r="K98" s="27">
        <v>30.02</v>
      </c>
      <c r="L98" s="27">
        <v>29.84</v>
      </c>
      <c r="M98" s="27">
        <v>29.28</v>
      </c>
      <c r="N98" s="24">
        <f t="shared" si="11"/>
        <v>350.14</v>
      </c>
    </row>
    <row r="99" spans="1:14" ht="14.25">
      <c r="A99" s="24" t="s">
        <v>47</v>
      </c>
      <c r="B99" s="36">
        <v>65.48</v>
      </c>
      <c r="C99" s="36">
        <v>56</v>
      </c>
      <c r="D99" s="36">
        <v>59.9</v>
      </c>
      <c r="E99" s="36">
        <v>67.76</v>
      </c>
      <c r="F99" s="36">
        <v>70.46</v>
      </c>
      <c r="G99" s="36">
        <v>50.5</v>
      </c>
      <c r="H99" s="36">
        <v>58.2</v>
      </c>
      <c r="I99" s="36">
        <v>62.64</v>
      </c>
      <c r="J99" s="36">
        <v>72</v>
      </c>
      <c r="K99" s="36">
        <v>76.3</v>
      </c>
      <c r="L99" s="36">
        <v>63.22</v>
      </c>
      <c r="M99" s="36">
        <v>66.7</v>
      </c>
      <c r="N99" s="24">
        <f t="shared" si="11"/>
        <v>769.16</v>
      </c>
    </row>
    <row r="100" spans="1:14" ht="14.25">
      <c r="A100" s="26" t="s">
        <v>48</v>
      </c>
      <c r="B100" s="37">
        <v>34.16</v>
      </c>
      <c r="C100" s="37">
        <v>35.16</v>
      </c>
      <c r="D100" s="79">
        <v>39.38</v>
      </c>
      <c r="E100" s="37">
        <v>49.04</v>
      </c>
      <c r="F100" s="37">
        <v>61.68</v>
      </c>
      <c r="G100" s="37">
        <v>55.7</v>
      </c>
      <c r="H100" s="37">
        <v>69.92</v>
      </c>
      <c r="I100" s="37">
        <v>69.56</v>
      </c>
      <c r="J100" s="27">
        <v>60.2</v>
      </c>
      <c r="K100" s="27">
        <v>60.78</v>
      </c>
      <c r="L100" s="27">
        <v>57.14</v>
      </c>
      <c r="M100" s="27">
        <v>52.84</v>
      </c>
      <c r="N100" s="24">
        <f t="shared" si="11"/>
        <v>645.5600000000001</v>
      </c>
    </row>
    <row r="101" spans="1:14" ht="14.25">
      <c r="A101" s="24" t="s">
        <v>38</v>
      </c>
      <c r="B101" s="36">
        <f aca="true" t="shared" si="12" ref="B101:M101">SUM(B95:B100)</f>
        <v>256.5</v>
      </c>
      <c r="C101" s="36">
        <f t="shared" si="12"/>
        <v>237.85999999999999</v>
      </c>
      <c r="D101" s="36">
        <f t="shared" si="12"/>
        <v>246.32000000000002</v>
      </c>
      <c r="E101" s="36">
        <f>SUM(E95:E100)</f>
        <v>281.50000000000006</v>
      </c>
      <c r="F101" s="36">
        <f t="shared" si="12"/>
        <v>314.22</v>
      </c>
      <c r="G101" s="36">
        <f t="shared" si="12"/>
        <v>257.58</v>
      </c>
      <c r="H101" s="36">
        <f t="shared" si="12"/>
        <v>286.40000000000003</v>
      </c>
      <c r="I101" s="36">
        <f t="shared" si="12"/>
        <v>305.02</v>
      </c>
      <c r="J101" s="36">
        <f t="shared" si="12"/>
        <v>313.97</v>
      </c>
      <c r="K101" s="36">
        <f t="shared" si="12"/>
        <v>327.5</v>
      </c>
      <c r="L101" s="36">
        <f t="shared" si="12"/>
        <v>303.36</v>
      </c>
      <c r="M101" s="36">
        <f t="shared" si="12"/>
        <v>293.84000000000003</v>
      </c>
      <c r="N101" s="24">
        <f t="shared" si="11"/>
        <v>3424.07</v>
      </c>
    </row>
    <row r="102" spans="1:14" ht="14.25">
      <c r="A102" s="28"/>
      <c r="B102" s="29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28"/>
    </row>
    <row r="103" spans="1:14" s="63" customFormat="1" ht="15" thickBot="1">
      <c r="A103" s="32" t="s">
        <v>77</v>
      </c>
      <c r="B103" s="29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33"/>
    </row>
    <row r="104" spans="1:14" ht="40.5" customHeight="1">
      <c r="A104" s="17" t="s">
        <v>32</v>
      </c>
      <c r="B104" s="18" t="s">
        <v>20</v>
      </c>
      <c r="C104" s="18" t="s">
        <v>21</v>
      </c>
      <c r="D104" s="18" t="s">
        <v>22</v>
      </c>
      <c r="E104" s="18" t="s">
        <v>23</v>
      </c>
      <c r="F104" s="18" t="s">
        <v>24</v>
      </c>
      <c r="G104" s="18" t="s">
        <v>25</v>
      </c>
      <c r="H104" s="18" t="s">
        <v>26</v>
      </c>
      <c r="I104" s="18" t="s">
        <v>27</v>
      </c>
      <c r="J104" s="18" t="s">
        <v>28</v>
      </c>
      <c r="K104" s="18" t="s">
        <v>29</v>
      </c>
      <c r="L104" s="18" t="s">
        <v>30</v>
      </c>
      <c r="M104" s="18" t="s">
        <v>31</v>
      </c>
      <c r="N104" s="19" t="s">
        <v>65</v>
      </c>
    </row>
    <row r="105" spans="1:14" ht="14.25">
      <c r="A105" s="38" t="s">
        <v>78</v>
      </c>
      <c r="B105" s="39">
        <v>44.3</v>
      </c>
      <c r="C105" s="39">
        <v>37.66</v>
      </c>
      <c r="D105" s="39">
        <v>37.7</v>
      </c>
      <c r="E105" s="39">
        <v>42.3</v>
      </c>
      <c r="F105" s="39">
        <v>67.8</v>
      </c>
      <c r="G105" s="39">
        <v>54.8</v>
      </c>
      <c r="H105" s="39">
        <v>68.7</v>
      </c>
      <c r="I105" s="39">
        <v>67.5</v>
      </c>
      <c r="J105" s="39">
        <v>56.1</v>
      </c>
      <c r="K105" s="39">
        <v>71.24</v>
      </c>
      <c r="L105" s="39">
        <v>56.82</v>
      </c>
      <c r="M105" s="39">
        <v>64.08</v>
      </c>
      <c r="N105" s="24">
        <f>SUM(B105:M105)</f>
        <v>669.0000000000001</v>
      </c>
    </row>
    <row r="106" spans="1:14" ht="14.25">
      <c r="A106" s="47" t="s">
        <v>49</v>
      </c>
      <c r="B106" s="48">
        <v>91.7</v>
      </c>
      <c r="C106" s="48">
        <v>78.08</v>
      </c>
      <c r="D106" s="48">
        <v>69.38</v>
      </c>
      <c r="E106" s="48">
        <v>85.26</v>
      </c>
      <c r="F106" s="48">
        <v>92.14</v>
      </c>
      <c r="G106" s="48">
        <v>85.76</v>
      </c>
      <c r="H106" s="48">
        <v>80.44</v>
      </c>
      <c r="I106" s="48">
        <v>89.72</v>
      </c>
      <c r="J106" s="48">
        <v>88.3</v>
      </c>
      <c r="K106" s="48">
        <v>115.54</v>
      </c>
      <c r="L106" s="48">
        <v>99.62</v>
      </c>
      <c r="M106" s="48">
        <v>92.52</v>
      </c>
      <c r="N106" s="24">
        <f aca="true" t="shared" si="13" ref="N106:N113">SUM(B106:M106)</f>
        <v>1068.46</v>
      </c>
    </row>
    <row r="107" spans="1:14" ht="13.5" customHeight="1">
      <c r="A107" s="81" t="s">
        <v>60</v>
      </c>
      <c r="B107" s="82">
        <v>817.1</v>
      </c>
      <c r="C107" s="82">
        <v>763.68</v>
      </c>
      <c r="D107" s="82">
        <v>764.5</v>
      </c>
      <c r="E107" s="82">
        <v>895.12</v>
      </c>
      <c r="F107" s="82">
        <v>996.7</v>
      </c>
      <c r="G107" s="82">
        <v>861.3</v>
      </c>
      <c r="H107" s="82">
        <v>935.2</v>
      </c>
      <c r="I107" s="82">
        <v>998.08</v>
      </c>
      <c r="J107" s="82">
        <v>982.86</v>
      </c>
      <c r="K107" s="82">
        <v>990.96</v>
      </c>
      <c r="L107" s="82">
        <v>858.8</v>
      </c>
      <c r="M107" s="82">
        <v>886.78</v>
      </c>
      <c r="N107" s="24">
        <f t="shared" si="13"/>
        <v>10751.08</v>
      </c>
    </row>
    <row r="108" spans="1:14" ht="21.75" customHeight="1">
      <c r="A108" s="83" t="s">
        <v>50</v>
      </c>
      <c r="B108" s="84">
        <v>49.5</v>
      </c>
      <c r="C108" s="84">
        <v>49.04</v>
      </c>
      <c r="D108" s="84">
        <v>38.32</v>
      </c>
      <c r="E108" s="84">
        <v>41.96</v>
      </c>
      <c r="F108" s="84">
        <v>60.34</v>
      </c>
      <c r="G108" s="84">
        <v>31.36</v>
      </c>
      <c r="H108" s="84">
        <v>43.98</v>
      </c>
      <c r="I108" s="84">
        <v>37.6</v>
      </c>
      <c r="J108" s="84">
        <v>43.58</v>
      </c>
      <c r="K108" s="84">
        <v>53.28</v>
      </c>
      <c r="L108" s="84">
        <v>53.54</v>
      </c>
      <c r="M108" s="84">
        <v>43.14</v>
      </c>
      <c r="N108" s="24">
        <f t="shared" si="13"/>
        <v>545.6400000000001</v>
      </c>
    </row>
    <row r="109" spans="1:14" ht="18.75" customHeight="1">
      <c r="A109" s="81" t="s">
        <v>47</v>
      </c>
      <c r="B109" s="82">
        <v>62.24</v>
      </c>
      <c r="C109" s="82">
        <v>57.3</v>
      </c>
      <c r="D109" s="82">
        <v>81.4</v>
      </c>
      <c r="E109" s="82">
        <v>60.38</v>
      </c>
      <c r="F109" s="82">
        <v>76.32</v>
      </c>
      <c r="G109" s="82">
        <v>59.16</v>
      </c>
      <c r="H109" s="82">
        <v>62.26</v>
      </c>
      <c r="I109" s="82">
        <v>78.18</v>
      </c>
      <c r="J109" s="82">
        <v>65.94</v>
      </c>
      <c r="K109" s="82">
        <v>94.26</v>
      </c>
      <c r="L109" s="82">
        <v>64.26</v>
      </c>
      <c r="M109" s="82">
        <v>68.64</v>
      </c>
      <c r="N109" s="24">
        <f t="shared" si="13"/>
        <v>830.34</v>
      </c>
    </row>
    <row r="110" spans="1:14" ht="14.25">
      <c r="A110" s="83" t="s">
        <v>6</v>
      </c>
      <c r="B110" s="84">
        <v>27.3</v>
      </c>
      <c r="C110" s="84">
        <v>23.1</v>
      </c>
      <c r="D110" s="84">
        <v>20.96</v>
      </c>
      <c r="E110" s="84">
        <v>21.54</v>
      </c>
      <c r="F110" s="84">
        <v>30.88</v>
      </c>
      <c r="G110" s="84">
        <v>18.1</v>
      </c>
      <c r="H110" s="84">
        <v>14.76</v>
      </c>
      <c r="I110" s="84">
        <v>28.94</v>
      </c>
      <c r="J110" s="84">
        <v>20.06</v>
      </c>
      <c r="K110" s="84">
        <v>32.12</v>
      </c>
      <c r="L110" s="84">
        <v>26.74</v>
      </c>
      <c r="M110" s="84">
        <v>31.22</v>
      </c>
      <c r="N110" s="24">
        <f t="shared" si="13"/>
        <v>295.72</v>
      </c>
    </row>
    <row r="111" spans="1:14" ht="15" customHeight="1">
      <c r="A111" s="81" t="s">
        <v>33</v>
      </c>
      <c r="B111" s="82">
        <v>42.54</v>
      </c>
      <c r="C111" s="82">
        <v>37</v>
      </c>
      <c r="D111" s="82">
        <v>41.78</v>
      </c>
      <c r="E111" s="82">
        <v>58.44</v>
      </c>
      <c r="F111" s="82">
        <v>51.84</v>
      </c>
      <c r="G111" s="82">
        <v>53.12</v>
      </c>
      <c r="H111" s="82">
        <v>57.6</v>
      </c>
      <c r="I111" s="82">
        <v>65.72</v>
      </c>
      <c r="J111" s="82">
        <v>87.24</v>
      </c>
      <c r="K111" s="82">
        <v>118.47</v>
      </c>
      <c r="L111" s="82">
        <v>82.42</v>
      </c>
      <c r="M111" s="82">
        <v>68.92</v>
      </c>
      <c r="N111" s="24">
        <f t="shared" si="13"/>
        <v>765.0899999999999</v>
      </c>
    </row>
    <row r="112" spans="1:14" ht="14.25">
      <c r="A112" s="83" t="s">
        <v>15</v>
      </c>
      <c r="B112" s="84"/>
      <c r="C112" s="84"/>
      <c r="D112" s="84">
        <v>0.42</v>
      </c>
      <c r="E112" s="84">
        <v>1.76</v>
      </c>
      <c r="F112" s="84">
        <v>1.14</v>
      </c>
      <c r="G112" s="84">
        <v>10.64</v>
      </c>
      <c r="H112" s="84">
        <v>6.36</v>
      </c>
      <c r="I112" s="84">
        <v>5.2</v>
      </c>
      <c r="J112" s="84">
        <v>7.56</v>
      </c>
      <c r="K112" s="84">
        <v>5.94</v>
      </c>
      <c r="L112" s="84">
        <v>7.18</v>
      </c>
      <c r="M112" s="84">
        <v>6.32</v>
      </c>
      <c r="N112" s="24">
        <f t="shared" si="13"/>
        <v>52.519999999999996</v>
      </c>
    </row>
    <row r="113" spans="1:14" ht="14.25">
      <c r="A113" s="38" t="s">
        <v>34</v>
      </c>
      <c r="B113" s="39">
        <f aca="true" t="shared" si="14" ref="B113:M113">SUM(B105:B112)</f>
        <v>1134.6799999999998</v>
      </c>
      <c r="C113" s="39">
        <f t="shared" si="14"/>
        <v>1045.86</v>
      </c>
      <c r="D113" s="39">
        <f t="shared" si="14"/>
        <v>1054.4600000000003</v>
      </c>
      <c r="E113" s="39">
        <f t="shared" si="14"/>
        <v>1206.7600000000002</v>
      </c>
      <c r="F113" s="39">
        <f t="shared" si="14"/>
        <v>1377.16</v>
      </c>
      <c r="G113" s="39">
        <f t="shared" si="14"/>
        <v>1174.2399999999998</v>
      </c>
      <c r="H113" s="39">
        <f t="shared" si="14"/>
        <v>1269.3</v>
      </c>
      <c r="I113" s="39">
        <f t="shared" si="14"/>
        <v>1370.94</v>
      </c>
      <c r="J113" s="39">
        <f t="shared" si="14"/>
        <v>1351.6399999999999</v>
      </c>
      <c r="K113" s="39">
        <f t="shared" si="14"/>
        <v>1481.81</v>
      </c>
      <c r="L113" s="39">
        <f t="shared" si="14"/>
        <v>1249.38</v>
      </c>
      <c r="M113" s="39">
        <f t="shared" si="14"/>
        <v>1261.6200000000001</v>
      </c>
      <c r="N113" s="24">
        <f t="shared" si="13"/>
        <v>14977.85</v>
      </c>
    </row>
    <row r="114" spans="1:14" ht="12.75">
      <c r="A114" s="54"/>
      <c r="B114" s="29"/>
      <c r="C114" s="80"/>
      <c r="D114" s="80"/>
      <c r="E114" s="80"/>
      <c r="F114" s="80"/>
      <c r="G114" s="54"/>
      <c r="H114" s="54"/>
      <c r="I114" s="85"/>
      <c r="J114" s="54"/>
      <c r="K114" s="54"/>
      <c r="L114" s="54"/>
      <c r="M114" s="54"/>
      <c r="N114" s="54"/>
    </row>
    <row r="115" spans="1:14" ht="12.75">
      <c r="A115" s="54"/>
      <c r="B115" s="29"/>
      <c r="C115" s="80"/>
      <c r="D115" s="80"/>
      <c r="E115" s="80"/>
      <c r="F115" s="80"/>
      <c r="G115" s="54"/>
      <c r="H115" s="54"/>
      <c r="I115" s="85"/>
      <c r="J115" s="54"/>
      <c r="K115" s="54"/>
      <c r="L115" s="54"/>
      <c r="M115" s="54"/>
      <c r="N115" s="54"/>
    </row>
  </sheetData>
  <sheetProtection/>
  <printOptions/>
  <pageMargins left="0.75" right="0.75" top="1" bottom="1" header="0" footer="0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N27"/>
  <sheetViews>
    <sheetView showGridLines="0" zoomScalePageLayoutView="0" workbookViewId="0" topLeftCell="A1">
      <selection activeCell="A30" sqref="A30"/>
    </sheetView>
  </sheetViews>
  <sheetFormatPr defaultColWidth="11.421875" defaultRowHeight="12.75"/>
  <cols>
    <col min="1" max="1" width="48.7109375" style="0" bestFit="1" customWidth="1"/>
    <col min="2" max="2" width="37.57421875" style="0" customWidth="1"/>
    <col min="3" max="3" width="21.7109375" style="0" customWidth="1"/>
    <col min="4" max="4" width="15.7109375" style="0" customWidth="1"/>
    <col min="12" max="12" width="15.7109375" style="0" customWidth="1"/>
    <col min="13" max="13" width="13.28125" style="0" customWidth="1"/>
    <col min="14" max="14" width="15.28125" style="0" customWidth="1"/>
    <col min="15" max="15" width="14.8515625" style="0" customWidth="1"/>
  </cols>
  <sheetData>
    <row r="7" spans="1:12" s="2" customFormat="1" ht="12.75">
      <c r="A7" s="4" t="s">
        <v>0</v>
      </c>
      <c r="B7" s="5" t="str">
        <f>Índice!C7</f>
        <v>2200311 Gestión de residuos dentro del Consorcio para el Tratamiento de los Residuos Urbanos de Navarra </v>
      </c>
      <c r="D7" s="3"/>
      <c r="E7" s="3"/>
      <c r="F7" s="3"/>
      <c r="G7" s="3"/>
      <c r="H7" s="3"/>
      <c r="I7" s="3"/>
      <c r="J7" s="3"/>
      <c r="K7" s="3"/>
      <c r="L7" s="3"/>
    </row>
    <row r="8" spans="1:12" s="2" customFormat="1" ht="12.75">
      <c r="A8" s="4" t="s">
        <v>1</v>
      </c>
      <c r="B8" s="5" t="str">
        <f>Índice!C8</f>
        <v>2017-2020</v>
      </c>
      <c r="E8" s="3"/>
      <c r="F8" s="3"/>
      <c r="G8" s="3"/>
      <c r="H8" s="3"/>
      <c r="I8" s="3"/>
      <c r="J8" s="3"/>
      <c r="K8" s="3"/>
      <c r="L8" s="3"/>
    </row>
    <row r="9" spans="1:12" s="2" customFormat="1" ht="12.75">
      <c r="A9" s="4" t="s">
        <v>2</v>
      </c>
      <c r="B9" s="5">
        <v>2019</v>
      </c>
      <c r="E9" s="3"/>
      <c r="F9" s="3"/>
      <c r="G9" s="3"/>
      <c r="H9" s="3"/>
      <c r="I9" s="3"/>
      <c r="J9" s="3"/>
      <c r="K9" s="3"/>
      <c r="L9" s="3"/>
    </row>
    <row r="10" spans="2:12" s="2" customFormat="1" ht="12.75">
      <c r="B10" s="4"/>
      <c r="C10" s="5"/>
      <c r="E10" s="3"/>
      <c r="F10" s="3"/>
      <c r="G10" s="3"/>
      <c r="H10" s="3"/>
      <c r="I10" s="3"/>
      <c r="J10" s="3"/>
      <c r="K10" s="3"/>
      <c r="L10" s="3"/>
    </row>
    <row r="12" ht="12.75">
      <c r="A12" s="12" t="s">
        <v>5</v>
      </c>
    </row>
    <row r="13" ht="12.75">
      <c r="B13" s="12"/>
    </row>
    <row r="15" ht="13.5" thickBot="1"/>
    <row r="16" spans="1:14" ht="14.25">
      <c r="A16" s="40" t="s">
        <v>51</v>
      </c>
      <c r="B16" s="18" t="s">
        <v>20</v>
      </c>
      <c r="C16" s="18" t="s">
        <v>21</v>
      </c>
      <c r="D16" s="18" t="s">
        <v>22</v>
      </c>
      <c r="E16" s="18" t="s">
        <v>23</v>
      </c>
      <c r="F16" s="18" t="s">
        <v>24</v>
      </c>
      <c r="G16" s="18" t="s">
        <v>25</v>
      </c>
      <c r="H16" s="18" t="s">
        <v>26</v>
      </c>
      <c r="I16" s="18" t="s">
        <v>27</v>
      </c>
      <c r="J16" s="18" t="s">
        <v>28</v>
      </c>
      <c r="K16" s="18" t="s">
        <v>29</v>
      </c>
      <c r="L16" s="18" t="s">
        <v>30</v>
      </c>
      <c r="M16" s="18" t="s">
        <v>31</v>
      </c>
      <c r="N16" s="19" t="s">
        <v>65</v>
      </c>
    </row>
    <row r="17" spans="1:14" ht="14.25">
      <c r="A17" s="49" t="s">
        <v>79</v>
      </c>
      <c r="B17" s="50">
        <v>5239.62</v>
      </c>
      <c r="C17" s="57">
        <v>4700.44</v>
      </c>
      <c r="D17" s="57">
        <v>5207.86</v>
      </c>
      <c r="E17" s="57">
        <v>5567.56</v>
      </c>
      <c r="F17" s="57">
        <v>5702.4</v>
      </c>
      <c r="G17" s="57">
        <v>5382.2</v>
      </c>
      <c r="H17" s="57">
        <v>6129.9</v>
      </c>
      <c r="I17" s="57">
        <v>6273.64</v>
      </c>
      <c r="J17" s="57">
        <v>5995.5</v>
      </c>
      <c r="K17" s="57">
        <v>5900</v>
      </c>
      <c r="L17" s="57">
        <v>5274.76</v>
      </c>
      <c r="M17" s="57">
        <v>5510.7</v>
      </c>
      <c r="N17" s="24">
        <f>SUM(B17:M17)</f>
        <v>66884.58</v>
      </c>
    </row>
    <row r="18" spans="1:14" ht="14.25">
      <c r="A18" s="86" t="s">
        <v>82</v>
      </c>
      <c r="B18" s="87" t="s">
        <v>74</v>
      </c>
      <c r="C18" s="88" t="s">
        <v>74</v>
      </c>
      <c r="D18" s="88" t="s">
        <v>74</v>
      </c>
      <c r="E18" s="88" t="s">
        <v>74</v>
      </c>
      <c r="F18" s="88" t="s">
        <v>74</v>
      </c>
      <c r="G18" s="88" t="s">
        <v>74</v>
      </c>
      <c r="H18" s="88" t="s">
        <v>74</v>
      </c>
      <c r="I18" s="88" t="s">
        <v>74</v>
      </c>
      <c r="J18" s="88" t="s">
        <v>74</v>
      </c>
      <c r="K18" s="88" t="s">
        <v>74</v>
      </c>
      <c r="L18" s="88" t="s">
        <v>74</v>
      </c>
      <c r="M18" s="88" t="s">
        <v>74</v>
      </c>
      <c r="N18" s="24">
        <f aca="true" t="shared" si="0" ref="N18:N27">SUM(B18:M18)</f>
        <v>0</v>
      </c>
    </row>
    <row r="19" spans="1:14" ht="30.75" customHeight="1">
      <c r="A19" s="89" t="s">
        <v>83</v>
      </c>
      <c r="B19" s="50">
        <v>378.48</v>
      </c>
      <c r="C19" s="57">
        <v>440.94</v>
      </c>
      <c r="D19" s="57">
        <v>440.06</v>
      </c>
      <c r="E19" s="57">
        <v>393.48</v>
      </c>
      <c r="F19" s="57">
        <v>455.44</v>
      </c>
      <c r="G19" s="57">
        <v>416.42</v>
      </c>
      <c r="H19" s="57">
        <v>447.2</v>
      </c>
      <c r="I19" s="57">
        <v>385.72</v>
      </c>
      <c r="J19" s="57">
        <v>376.08</v>
      </c>
      <c r="K19" s="57">
        <v>475.04</v>
      </c>
      <c r="L19" s="57">
        <v>422.06</v>
      </c>
      <c r="M19" s="57">
        <v>345.68</v>
      </c>
      <c r="N19" s="24">
        <f t="shared" si="0"/>
        <v>4976.6</v>
      </c>
    </row>
    <row r="20" spans="1:14" ht="14.25">
      <c r="A20" s="43" t="s">
        <v>52</v>
      </c>
      <c r="B20" s="44">
        <v>936.1</v>
      </c>
      <c r="C20" s="44">
        <v>864.86</v>
      </c>
      <c r="D20" s="44">
        <v>854.84</v>
      </c>
      <c r="E20" s="44">
        <v>1001.92</v>
      </c>
      <c r="F20" s="44">
        <v>1119.72</v>
      </c>
      <c r="G20" s="44">
        <v>965.16</v>
      </c>
      <c r="H20" s="44">
        <v>1030.4</v>
      </c>
      <c r="I20" s="44">
        <v>1116.74</v>
      </c>
      <c r="J20" s="44">
        <v>1091.22</v>
      </c>
      <c r="K20" s="44">
        <v>1138.62</v>
      </c>
      <c r="L20" s="44">
        <v>985.16</v>
      </c>
      <c r="M20" s="44">
        <v>1010.52</v>
      </c>
      <c r="N20" s="24">
        <f t="shared" si="0"/>
        <v>12115.259999999998</v>
      </c>
    </row>
    <row r="21" spans="1:14" ht="14.25">
      <c r="A21" s="41" t="s">
        <v>61</v>
      </c>
      <c r="B21" s="42">
        <v>585.1</v>
      </c>
      <c r="C21" s="42">
        <v>519.46</v>
      </c>
      <c r="D21" s="42">
        <v>561.32</v>
      </c>
      <c r="E21" s="42">
        <v>639.82</v>
      </c>
      <c r="F21" s="42">
        <v>613.32</v>
      </c>
      <c r="G21" s="42">
        <v>620.84</v>
      </c>
      <c r="H21" s="42">
        <v>701.74</v>
      </c>
      <c r="I21" s="42">
        <v>737.38</v>
      </c>
      <c r="J21" s="42">
        <v>642.68</v>
      </c>
      <c r="K21" s="42">
        <v>624.04</v>
      </c>
      <c r="L21" s="42">
        <v>608.1</v>
      </c>
      <c r="M21" s="42">
        <v>625.02</v>
      </c>
      <c r="N21" s="24">
        <f t="shared" si="0"/>
        <v>7478.8200000000015</v>
      </c>
    </row>
    <row r="22" spans="1:14" ht="14.25">
      <c r="A22" s="43" t="s">
        <v>84</v>
      </c>
      <c r="B22" s="44">
        <v>60.68</v>
      </c>
      <c r="C22" s="44">
        <v>88.42</v>
      </c>
      <c r="D22" s="44">
        <v>99.16</v>
      </c>
      <c r="E22" s="44">
        <v>89.02</v>
      </c>
      <c r="F22" s="44">
        <v>122.68</v>
      </c>
      <c r="G22" s="44">
        <v>91.72</v>
      </c>
      <c r="H22" s="44">
        <v>97.3</v>
      </c>
      <c r="I22" s="44">
        <v>133.9</v>
      </c>
      <c r="J22" s="44">
        <v>126.36</v>
      </c>
      <c r="K22" s="44">
        <v>116.68</v>
      </c>
      <c r="L22" s="44">
        <v>99.52</v>
      </c>
      <c r="M22" s="44">
        <v>89.2</v>
      </c>
      <c r="N22" s="24">
        <f t="shared" si="0"/>
        <v>1214.6399999999999</v>
      </c>
    </row>
    <row r="23" spans="1:14" ht="14.25">
      <c r="A23" s="41" t="s">
        <v>80</v>
      </c>
      <c r="B23" s="42">
        <v>190.61</v>
      </c>
      <c r="C23" s="42">
        <v>122.06</v>
      </c>
      <c r="D23" s="42">
        <v>142</v>
      </c>
      <c r="E23" s="42">
        <v>147.35</v>
      </c>
      <c r="F23" s="42">
        <v>177.74</v>
      </c>
      <c r="G23" s="42">
        <v>180.28</v>
      </c>
      <c r="H23" s="42">
        <v>290.21</v>
      </c>
      <c r="I23" s="42">
        <v>198.39</v>
      </c>
      <c r="J23" s="42">
        <v>144.33</v>
      </c>
      <c r="K23" s="42">
        <v>185.94</v>
      </c>
      <c r="L23" s="42">
        <v>138.02</v>
      </c>
      <c r="M23" s="42">
        <v>126.84</v>
      </c>
      <c r="N23" s="24">
        <f t="shared" si="0"/>
        <v>2043.7699999999998</v>
      </c>
    </row>
    <row r="24" spans="1:14" ht="14.25">
      <c r="A24" s="43" t="s">
        <v>81</v>
      </c>
      <c r="B24" s="44">
        <v>198.57999999999998</v>
      </c>
      <c r="C24" s="44">
        <v>181</v>
      </c>
      <c r="D24" s="44">
        <v>199.20000000000002</v>
      </c>
      <c r="E24" s="44">
        <v>203.07999999999998</v>
      </c>
      <c r="F24" s="44">
        <v>256.29999999999995</v>
      </c>
      <c r="G24" s="44">
        <v>198.44</v>
      </c>
      <c r="H24" s="44">
        <v>232.54</v>
      </c>
      <c r="I24" s="44">
        <v>249</v>
      </c>
      <c r="J24" s="44">
        <v>252.86</v>
      </c>
      <c r="K24" s="44">
        <v>337.25</v>
      </c>
      <c r="L24" s="44">
        <v>257.04</v>
      </c>
      <c r="M24" s="44">
        <v>244.78000000000003</v>
      </c>
      <c r="N24" s="24">
        <f t="shared" si="0"/>
        <v>2810.07</v>
      </c>
    </row>
    <row r="25" spans="1:14" ht="14.25">
      <c r="A25" s="41" t="s">
        <v>53</v>
      </c>
      <c r="B25" s="42">
        <v>266.9</v>
      </c>
      <c r="C25" s="42">
        <v>234.88</v>
      </c>
      <c r="D25" s="42">
        <v>249.7</v>
      </c>
      <c r="E25" s="42">
        <v>274.14</v>
      </c>
      <c r="F25" s="42">
        <v>290.36</v>
      </c>
      <c r="G25" s="42">
        <v>269.68</v>
      </c>
      <c r="H25" s="42">
        <v>329.62</v>
      </c>
      <c r="I25" s="42">
        <v>319.28000000000003</v>
      </c>
      <c r="J25" s="42">
        <v>285.31999999999994</v>
      </c>
      <c r="K25" s="42">
        <v>305.4</v>
      </c>
      <c r="L25" s="42">
        <v>282.88000000000005</v>
      </c>
      <c r="M25" s="42">
        <v>285.92</v>
      </c>
      <c r="N25" s="24">
        <f t="shared" si="0"/>
        <v>3394.0800000000004</v>
      </c>
    </row>
    <row r="26" spans="1:14" ht="14.25">
      <c r="A26" s="43" t="s">
        <v>54</v>
      </c>
      <c r="B26" s="44">
        <v>92.92000000000002</v>
      </c>
      <c r="C26" s="44">
        <v>100.31</v>
      </c>
      <c r="D26" s="44">
        <v>91.66</v>
      </c>
      <c r="E26" s="44">
        <v>95.51999999999998</v>
      </c>
      <c r="F26" s="44">
        <v>184.15</v>
      </c>
      <c r="G26" s="44">
        <v>105.01</v>
      </c>
      <c r="H26" s="44">
        <v>75.25</v>
      </c>
      <c r="I26" s="44">
        <v>57.18000000000001</v>
      </c>
      <c r="J26" s="44">
        <v>87.97</v>
      </c>
      <c r="K26" s="44">
        <v>161.49</v>
      </c>
      <c r="L26" s="44">
        <v>126.02000000000001</v>
      </c>
      <c r="M26" s="44">
        <v>128.18</v>
      </c>
      <c r="N26" s="24">
        <f t="shared" si="0"/>
        <v>1305.66</v>
      </c>
    </row>
    <row r="27" spans="1:14" ht="14.25">
      <c r="A27" s="41" t="s">
        <v>38</v>
      </c>
      <c r="B27" s="42">
        <f>SUM(B17:B26)</f>
        <v>7948.990000000001</v>
      </c>
      <c r="C27" s="42">
        <f>SUM(C17:C26)</f>
        <v>7252.37</v>
      </c>
      <c r="D27" s="42">
        <f>SUM(D17:D26)</f>
        <v>7845.799999999999</v>
      </c>
      <c r="E27" s="25">
        <f aca="true" t="shared" si="1" ref="E27:M27">SUM(E17:E25)</f>
        <v>8316.37</v>
      </c>
      <c r="F27" s="25">
        <f t="shared" si="1"/>
        <v>8737.96</v>
      </c>
      <c r="G27" s="25">
        <f>SUM(G17:G25)</f>
        <v>8124.74</v>
      </c>
      <c r="H27" s="25">
        <f t="shared" si="1"/>
        <v>9258.91</v>
      </c>
      <c r="I27" s="25">
        <f t="shared" si="1"/>
        <v>9414.05</v>
      </c>
      <c r="J27" s="25">
        <f t="shared" si="1"/>
        <v>8914.35</v>
      </c>
      <c r="K27" s="25">
        <f t="shared" si="1"/>
        <v>9082.97</v>
      </c>
      <c r="L27" s="25">
        <f t="shared" si="1"/>
        <v>8067.540000000002</v>
      </c>
      <c r="M27" s="25">
        <f t="shared" si="1"/>
        <v>8238.66</v>
      </c>
      <c r="N27" s="24">
        <f t="shared" si="0"/>
        <v>101202.71000000002</v>
      </c>
    </row>
  </sheetData>
  <sheetProtection/>
  <printOptions/>
  <pageMargins left="0.75" right="0.75" top="1" bottom="1" header="0" footer="0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</dc:creator>
  <cp:keywords/>
  <dc:description/>
  <cp:lastModifiedBy>D446955</cp:lastModifiedBy>
  <cp:lastPrinted>2014-06-02T11:48:17Z</cp:lastPrinted>
  <dcterms:created xsi:type="dcterms:W3CDTF">2007-05-30T08:46:42Z</dcterms:created>
  <dcterms:modified xsi:type="dcterms:W3CDTF">2020-12-29T10:50:13Z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